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https://d.docs.live.net/13f24d8ac45d1b7b/1.1.1 MIN CULTURA ENEREO 2323/EP PERSONA NATURAL PARA REVISION/ABRIL/1-CONVENIO MUJERES TEJEDORAS 092/FINAL/"/>
    </mc:Choice>
  </mc:AlternateContent>
  <xr:revisionPtr revIDLastSave="2" documentId="13_ncr:1_{9628E54A-0075-E74A-A626-218C1B77FF05}" xr6:coauthVersionLast="47" xr6:coauthVersionMax="47" xr10:uidLastSave="{081D0ED7-B661-4FD0-AE6B-5C1C53AA8DA6}"/>
  <bookViews>
    <workbookView xWindow="-120" yWindow="-120" windowWidth="29040" windowHeight="15840" xr2:uid="{C794846B-1F23-4BA3-A1C2-C9FAB3E82B22}"/>
  </bookViews>
  <sheets>
    <sheet name="Hoja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6" i="1" l="1"/>
  <c r="D15" i="1"/>
  <c r="E10" i="1"/>
  <c r="E14" i="1"/>
  <c r="F14" i="1" s="1"/>
  <c r="G14" i="1" s="1"/>
  <c r="E13" i="1"/>
  <c r="F13" i="1" s="1"/>
  <c r="G13" i="1" s="1"/>
  <c r="F10" i="1" l="1"/>
  <c r="G10" i="1" s="1"/>
  <c r="D17" i="1"/>
  <c r="E12" i="1"/>
  <c r="F12" i="1" s="1"/>
  <c r="G12" i="1" s="1"/>
  <c r="E11" i="1"/>
  <c r="B10" i="1"/>
  <c r="B11" i="1" s="1"/>
  <c r="B12" i="1" s="1"/>
  <c r="E15" i="1" l="1"/>
  <c r="F11" i="1"/>
  <c r="E17" i="1"/>
  <c r="F15" i="1" l="1"/>
  <c r="G15" i="1" s="1"/>
  <c r="G1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tc={CC62A30A-B0F5-48B0-9D95-102806EF01A8}</author>
  </authors>
  <commentList>
    <comment ref="E7" authorId="0" shapeId="0" xr:uid="{CC62A30A-B0F5-48B0-9D95-102806EF01A8}">
      <text>
        <t>[Comentario encadenado]
Su versión de Excel le permite leer este comentario encadenado; sin embargo, las ediciones que se apliquen se quitarán si el archivo se abre en una versión más reciente de Excel. Más información: https://go.microsoft.com/fwlink/?linkid=870924
Comentario:
    HASTA DOS DECIMALES EN TÉRMINOS PORCENTUALES</t>
      </text>
    </comment>
  </commentList>
</comments>
</file>

<file path=xl/sharedStrings.xml><?xml version="1.0" encoding="utf-8"?>
<sst xmlns="http://schemas.openxmlformats.org/spreadsheetml/2006/main" count="21" uniqueCount="21">
  <si>
    <t>ÍTEM</t>
  </si>
  <si>
    <t>**NOTA**</t>
  </si>
  <si>
    <t>Los valores monetarios deben ser expresados en moneda legal colombiana sin decimales (centavos)</t>
  </si>
  <si>
    <t xml:space="preserve">DESCRIPCIÓN DE LAS ACTIVIDADES </t>
  </si>
  <si>
    <t xml:space="preserve">PORCENTAJE COSTOS ADMINISTRATIVOS </t>
  </si>
  <si>
    <t>VALOR PRESUPUESTO OFICIAL</t>
  </si>
  <si>
    <t>%</t>
  </si>
  <si>
    <t>El porcentaje de los costos administrativos podra expresarse hasta con dos decimales en términos porcentauales (0,00%)</t>
  </si>
  <si>
    <t>MINISTERIO DE CULTURA</t>
  </si>
  <si>
    <t>VALOR NETO 
ACTIVIDADES</t>
  </si>
  <si>
    <t xml:space="preserve"> ANEXO INFORMATIVO PRESPUESTO OFICIAL </t>
  </si>
  <si>
    <t>APORTE MINISTERIO</t>
  </si>
  <si>
    <t>VALOR COSTOS OPERATIVOS</t>
  </si>
  <si>
    <t>TOTALES</t>
  </si>
  <si>
    <t>Este valor incluye todos los gastos en que deba incurrir la ESAL para el cabal cumplimiento del objeto del presente proceso selectivo, así como el pago de impuestos, tasas, permisos, derechos y contribuciones de ley a que haya lugar, y el reconocimiento del costo operativo.</t>
  </si>
  <si>
    <t>MC-RE-CO-014-2023</t>
  </si>
  <si>
    <t>Aplicar el instrumento de línea base a mínimo 25 colectivos seleccionados para hacer parte del programa Mujeres Tejedoras de Vida, para esto la ESAL debe realizar una visita a cada uno de los colectivos y entrevistar a por lo menos una de las lideres de cada colectivo. El instrumento de linea base será acordado entre la ESAL y el Ministerio de Cultura teniendo en cuenta variables culturales y económicas de los colectivos de mujeres.
Con el presupuesto oficial la ESAL, deberá cubrir los gastos de transporte, honorarios del equipo y todo lo logístico relacionado a la aplicación de la línea base a mínimo 25 colectivos de mujeres.</t>
  </si>
  <si>
    <t>Realizar una jornada de trabajo presencial con cada uno de los 25 colectivos, con el fin de identificar los circuitos de circulación locales y regionales, publico objetivo y proyectos de emprendimiento cultural similares de cada uno de los colectivos. El resultado de esta jornada de trabajo será insumo para el fortalecimiento de cada uno de los colectivos del Programa Mujeres Tejedoras de Vida. 
La metodología de esta jornada de trabajo debe ser construida entre la ESAL y el Ministerio de Cultura y debe implementarse en cada uno de los territorios de los colectivos y debe integrar la mayor cantidad de participantes de cada uno de los colectivos de mujeres. 
Con el presupuesto oficial la ESAL, deberá cubrir los gastos de transporte, honorarios del equipo, materiales, refrigerios, alquiler de espacio y equipo, entre todo lo logístico necesario para la realización de la jornada de trabajo presencial con cada uno de los 25 colectivos.</t>
  </si>
  <si>
    <t>Implementar la estrategia semipresencial de fortalecimiento de las iniciativas económicas de los colectivos de mujeres, a través de procesos de formación, asesoría y acompañamiento técnico, todo con un enfoque de género. Este proceso de fortalecimiento debe estar segmentado en tres ejes temáticos: gestión cultural, gestión de colectivos de mujeres y asociatividad, y habilidades blandas.   
Los contenidos de cada eje temático se construirán teniendo en cuenta los resultados obtenidos de la aplicación del instrumento de línea base y la jornada de trabajo presencial con cada colectivo. La estrategia fortalecimiento debe ser construida en conjunto con la dirección de estrategia, desarrollo y emprendimiento del Ministerio de Cultura. 
Con el presupuesto oficial la ESAL, deberá cubrir los gastos de transporte, honorarios de los profesionales y talleristas, materiales, refrigerios, alquiler de espacio y equipo, entre todo lo logístico necesario para la realización de la estrategia semipresencial de fortalecimiento con cada uno de los 25 colectivos.</t>
  </si>
  <si>
    <t xml:space="preserve">Realizar el suministro, entrega y acompañamiento a la entrega de insumos y/o herramientas a 25 colectivos de mujeres del Programa. Estos insumos y herramientas se determinarán en los resultados de la aplicación del instrumento de línea base. La evaluación y suministro de insumos y herramientas se realizará en conjunto con la dirección de estrategia, desarrollo y emprendimiento del Ministerio de Cultura. </t>
  </si>
  <si>
    <t xml:space="preserve">Realizar la producción técnica, metodológica, administrativa y logística del Encuentro de Mujeres Tejedoras de Vida de manera presencial. Al encuentro deben asistir por lo menos dos líderes de cada uno de los 25 colectivos del Programa, debe tener en el contenido de su programación intercambio de saberes, actividades de reconocimiento entre las lideres de los colectivos e incentivar la generación de redes de trabajo entre ellas.  
La metodología debe ser construida en conjunto con la Dirección de Estrategia, Desarrollo y Emprendimiento del Ministerio de Cultura.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</si>
</sst>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quot;$&quot;#,##0;[Red]\-&quot;$&quot;#,##0"/>
    <numFmt numFmtId="165" formatCode="&quot;$&quot;#,##0.00;[Red]\-&quot;$&quot;#,##0.00"/>
    <numFmt numFmtId="166" formatCode="_-[$$-240A]\ * #,##0.00_-;\-[$$-240A]\ * #,##0.00_-;_-[$$-240A]\ * &quot;-&quot;??_-;_-@_-"/>
    <numFmt numFmtId="167" formatCode="_-&quot;$&quot;\ * #,##0_-;\-&quot;$&quot;\ * #,##0_-;_-&quot;$&quot;\ * &quot;-&quot;??_-;_-@_-"/>
  </numFmts>
  <fonts count="6" x14ac:knownFonts="1">
    <font>
      <sz val="10"/>
      <name val="Arial"/>
      <family val="2"/>
    </font>
    <font>
      <sz val="11"/>
      <color theme="1"/>
      <name val="Calibri"/>
      <family val="2"/>
      <scheme val="minor"/>
    </font>
    <font>
      <b/>
      <sz val="10"/>
      <name val="Calibri"/>
      <family val="2"/>
      <scheme val="minor"/>
    </font>
    <font>
      <sz val="10"/>
      <name val="Calibri"/>
      <family val="2"/>
      <scheme val="minor"/>
    </font>
    <font>
      <b/>
      <sz val="10"/>
      <color rgb="FFFF0000"/>
      <name val="Calibri"/>
      <family val="2"/>
      <scheme val="minor"/>
    </font>
    <font>
      <sz val="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7">
    <border>
      <left/>
      <right/>
      <top/>
      <bottom/>
      <diagonal/>
    </border>
    <border>
      <left style="thin">
        <color rgb="FFFFC000"/>
      </left>
      <right style="thin">
        <color rgb="FFFFC000"/>
      </right>
      <top/>
      <bottom style="thin">
        <color rgb="FFFFC000"/>
      </bottom>
      <diagonal/>
    </border>
    <border>
      <left style="thin">
        <color rgb="FFFFC000"/>
      </left>
      <right style="thin">
        <color rgb="FFFFC000"/>
      </right>
      <top/>
      <bottom/>
      <diagonal/>
    </border>
    <border>
      <left style="thick">
        <color theme="9" tint="-0.24994659260841701"/>
      </left>
      <right style="thick">
        <color theme="9" tint="-0.24994659260841701"/>
      </right>
      <top style="thick">
        <color theme="9" tint="-0.24994659260841701"/>
      </top>
      <bottom style="thick">
        <color theme="9" tint="-0.24994659260841701"/>
      </bottom>
      <diagonal/>
    </border>
    <border>
      <left style="thick">
        <color theme="9" tint="-0.24994659260841701"/>
      </left>
      <right/>
      <top style="thick">
        <color theme="9" tint="-0.24994659260841701"/>
      </top>
      <bottom style="thick">
        <color theme="9" tint="-0.24994659260841701"/>
      </bottom>
      <diagonal/>
    </border>
    <border>
      <left/>
      <right style="thick">
        <color theme="9" tint="-0.24994659260841701"/>
      </right>
      <top style="thick">
        <color theme="9" tint="-0.24994659260841701"/>
      </top>
      <bottom style="thick">
        <color theme="9" tint="-0.24994659260841701"/>
      </bottom>
      <diagonal/>
    </border>
    <border>
      <left style="medium">
        <color theme="9" tint="-0.24994659260841701"/>
      </left>
      <right style="medium">
        <color theme="9" tint="-0.24994659260841701"/>
      </right>
      <top style="medium">
        <color theme="9" tint="-0.24994659260841701"/>
      </top>
      <bottom style="medium">
        <color theme="9" tint="-0.24994659260841701"/>
      </bottom>
      <diagonal/>
    </border>
  </borders>
  <cellStyleXfs count="4">
    <xf numFmtId="0" fontId="0" fillId="0" borderId="0"/>
    <xf numFmtId="9" fontId="1"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31">
    <xf numFmtId="0" fontId="0" fillId="0" borderId="0" xfId="0"/>
    <xf numFmtId="0" fontId="3" fillId="0" borderId="0" xfId="0" applyFont="1" applyAlignment="1">
      <alignment horizontal="center" vertical="center"/>
    </xf>
    <xf numFmtId="0" fontId="2" fillId="0" borderId="0" xfId="0" applyFont="1" applyAlignment="1">
      <alignment horizontal="center" vertical="center" wrapText="1"/>
    </xf>
    <xf numFmtId="166" fontId="2" fillId="0" borderId="0" xfId="0" applyNumberFormat="1" applyFont="1" applyAlignment="1">
      <alignment horizontal="center" vertical="center"/>
    </xf>
    <xf numFmtId="10" fontId="2" fillId="0" borderId="0" xfId="0" applyNumberFormat="1" applyFont="1" applyAlignment="1">
      <alignment horizontal="center" vertical="center"/>
    </xf>
    <xf numFmtId="166" fontId="2" fillId="0" borderId="3"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3" fillId="0" borderId="3" xfId="0" applyFont="1" applyBorder="1" applyAlignment="1">
      <alignment horizontal="center" vertical="center"/>
    </xf>
    <xf numFmtId="166" fontId="3" fillId="0" borderId="3" xfId="0" applyNumberFormat="1" applyFont="1" applyBorder="1" applyAlignment="1">
      <alignment horizontal="center" vertical="center"/>
    </xf>
    <xf numFmtId="10" fontId="3" fillId="0" borderId="3" xfId="1" applyNumberFormat="1" applyFont="1" applyBorder="1" applyAlignment="1" applyProtection="1">
      <alignment horizontal="center" vertical="center"/>
    </xf>
    <xf numFmtId="166" fontId="3" fillId="0" borderId="0" xfId="0" applyNumberFormat="1" applyFont="1" applyAlignment="1">
      <alignment horizontal="center" vertical="center"/>
    </xf>
    <xf numFmtId="0" fontId="2" fillId="0" borderId="0" xfId="0" applyFont="1" applyAlignment="1">
      <alignment horizontal="center" vertical="center"/>
    </xf>
    <xf numFmtId="166" fontId="2" fillId="2" borderId="3" xfId="0" applyNumberFormat="1" applyFont="1" applyFill="1" applyBorder="1" applyAlignment="1" applyProtection="1">
      <alignment horizontal="center" vertical="center"/>
      <protection locked="0"/>
    </xf>
    <xf numFmtId="10" fontId="2" fillId="2" borderId="3" xfId="0" applyNumberFormat="1" applyFont="1" applyFill="1" applyBorder="1" applyAlignment="1" applyProtection="1">
      <alignment horizontal="center" vertical="center"/>
      <protection locked="0"/>
    </xf>
    <xf numFmtId="167" fontId="0" fillId="0" borderId="3" xfId="2" applyNumberFormat="1" applyFont="1" applyBorder="1" applyAlignment="1">
      <alignment horizontal="center" vertical="center" wrapText="1"/>
    </xf>
    <xf numFmtId="0" fontId="3" fillId="3" borderId="3" xfId="0" applyFont="1" applyFill="1" applyBorder="1" applyAlignment="1" applyProtection="1">
      <alignment horizontal="left" vertical="center" wrapText="1"/>
      <protection locked="0"/>
    </xf>
    <xf numFmtId="43" fontId="3" fillId="0" borderId="0" xfId="3" applyFont="1" applyAlignment="1" applyProtection="1">
      <alignment horizontal="center" vertical="center"/>
    </xf>
    <xf numFmtId="164" fontId="3" fillId="0" borderId="0" xfId="0" applyNumberFormat="1" applyFont="1" applyAlignment="1">
      <alignment horizontal="center" vertical="center"/>
    </xf>
    <xf numFmtId="165" fontId="3" fillId="0" borderId="0" xfId="0" applyNumberFormat="1"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2" borderId="0" xfId="0" applyFont="1" applyFill="1" applyAlignment="1" applyProtection="1">
      <alignment horizontal="center" vertical="center"/>
      <protection locked="0"/>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left" vertical="center" wrapText="1"/>
    </xf>
    <xf numFmtId="0" fontId="2" fillId="0" borderId="6" xfId="0" applyFont="1" applyBorder="1" applyAlignment="1">
      <alignment horizontal="center" vertical="center"/>
    </xf>
    <xf numFmtId="166" fontId="4" fillId="0" borderId="3" xfId="0" applyNumberFormat="1" applyFont="1" applyBorder="1" applyAlignment="1">
      <alignment horizontal="center" vertical="center" wrapText="1"/>
    </xf>
  </cellXfs>
  <cellStyles count="4">
    <cellStyle name="Millares" xfId="3" builtinId="3"/>
    <cellStyle name="Moneda" xfId="2" builtinId="4"/>
    <cellStyle name="Normal" xfId="0" builtinId="0"/>
    <cellStyle name="Porcentaje" xfId="1" builtinId="5"/>
  </cellStyles>
  <dxfs count="2">
    <dxf>
      <font>
        <b/>
        <i/>
        <color rgb="FFC00000"/>
      </font>
    </dxf>
    <dxf>
      <font>
        <color rgb="FFFF0000"/>
      </font>
    </dxf>
  </dxfs>
  <tableStyles count="0" defaultTableStyle="TableStyleMedium2" defaultPivotStyle="PivotStyleLight16"/>
  <colors>
    <mruColors>
      <color rgb="FF1E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171450</xdr:colOff>
      <xdr:row>0</xdr:row>
      <xdr:rowOff>104775</xdr:rowOff>
    </xdr:from>
    <xdr:ext cx="2190750" cy="371475"/>
    <xdr:pic>
      <xdr:nvPicPr>
        <xdr:cNvPr id="3" name="image1.jpg">
          <a:extLst>
            <a:ext uri="{FF2B5EF4-FFF2-40B4-BE49-F238E27FC236}">
              <a16:creationId xmlns:a16="http://schemas.microsoft.com/office/drawing/2014/main" id="{7D4352B8-1BBF-458B-B34E-D811F03B488B}"/>
            </a:ext>
          </a:extLst>
        </xdr:cNvPr>
        <xdr:cNvPicPr preferRelativeResize="0"/>
      </xdr:nvPicPr>
      <xdr:blipFill>
        <a:blip xmlns:r="http://schemas.openxmlformats.org/officeDocument/2006/relationships" r:embed="rId1" cstate="print"/>
        <a:stretch>
          <a:fillRect/>
        </a:stretch>
      </xdr:blipFill>
      <xdr:spPr>
        <a:xfrm>
          <a:off x="171450" y="104775"/>
          <a:ext cx="2190750" cy="371475"/>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Mario Fernando de Jesus Orjuela de la Torre" id="{D83BD992-EF9A-43C5-BD4E-4BAD1ADFDF11}" userId="S::morjuela@mincultura.gov.co::be3921f1-a7b1-4ab6-8cb8-1f175c79a8e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7" dT="2020-01-22T21:36:05.57" personId="{D83BD992-EF9A-43C5-BD4E-4BAD1ADFDF11}" id="{CC62A30A-B0F5-48B0-9D95-102806EF01A8}">
    <text>HASTA DOS DECIMALES EN TÉRMINOS PORCENTUALES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6AB1B-72E6-44E2-8071-BCF1F78E4C7C}">
  <sheetPr>
    <pageSetUpPr fitToPage="1"/>
  </sheetPr>
  <dimension ref="B1:L31"/>
  <sheetViews>
    <sheetView tabSelected="1" topLeftCell="B13" zoomScale="140" zoomScaleNormal="140" workbookViewId="0">
      <selection activeCell="E6" sqref="E6"/>
    </sheetView>
  </sheetViews>
  <sheetFormatPr baseColWidth="10" defaultColWidth="11.42578125" defaultRowHeight="12.75" x14ac:dyDescent="0.2"/>
  <cols>
    <col min="1" max="1" width="0" style="1" hidden="1" customWidth="1"/>
    <col min="2" max="2" width="7.42578125" style="1" customWidth="1"/>
    <col min="3" max="3" width="45.85546875" style="1" customWidth="1"/>
    <col min="4" max="4" width="19.42578125" style="1" customWidth="1"/>
    <col min="5" max="5" width="20.7109375" style="1" customWidth="1"/>
    <col min="6" max="6" width="18" style="1" customWidth="1"/>
    <col min="7" max="8" width="11.42578125" style="1"/>
    <col min="9" max="9" width="17.42578125" style="1" customWidth="1"/>
    <col min="10" max="10" width="18.7109375" style="1" customWidth="1"/>
    <col min="11" max="11" width="11.42578125" style="1"/>
    <col min="12" max="12" width="15.85546875" style="1" bestFit="1" customWidth="1"/>
    <col min="13" max="16384" width="11.42578125" style="1"/>
  </cols>
  <sheetData>
    <row r="1" spans="2:12" x14ac:dyDescent="0.2">
      <c r="B1" s="21" t="s">
        <v>8</v>
      </c>
      <c r="C1" s="21"/>
      <c r="D1" s="21"/>
      <c r="E1" s="21"/>
      <c r="F1" s="21"/>
    </row>
    <row r="2" spans="2:12" x14ac:dyDescent="0.2">
      <c r="B2" s="25" t="s">
        <v>15</v>
      </c>
      <c r="C2" s="25"/>
      <c r="D2" s="25"/>
      <c r="E2" s="25"/>
      <c r="F2" s="25"/>
    </row>
    <row r="3" spans="2:12" x14ac:dyDescent="0.2">
      <c r="B3" s="21" t="s">
        <v>10</v>
      </c>
      <c r="C3" s="21"/>
      <c r="D3" s="21"/>
      <c r="E3" s="21"/>
      <c r="F3" s="21"/>
    </row>
    <row r="5" spans="2:12" ht="13.5" thickBot="1" x14ac:dyDescent="0.25">
      <c r="D5" s="2"/>
      <c r="E5" s="3"/>
      <c r="F5" s="2"/>
      <c r="G5" s="4"/>
    </row>
    <row r="6" spans="2:12" ht="14.25" thickTop="1" thickBot="1" x14ac:dyDescent="0.25">
      <c r="C6" s="23" t="s">
        <v>5</v>
      </c>
      <c r="D6" s="24"/>
      <c r="E6" s="14">
        <f>D15</f>
        <v>336156774</v>
      </c>
      <c r="F6" s="2"/>
      <c r="G6" s="4"/>
    </row>
    <row r="7" spans="2:12" ht="14.25" thickTop="1" thickBot="1" x14ac:dyDescent="0.25">
      <c r="C7" s="23" t="s">
        <v>4</v>
      </c>
      <c r="D7" s="24"/>
      <c r="E7" s="15">
        <v>7.4999999999999997E-2</v>
      </c>
      <c r="F7" s="2"/>
      <c r="G7" s="4"/>
    </row>
    <row r="8" spans="2:12" ht="14.25" thickTop="1" thickBot="1" x14ac:dyDescent="0.25">
      <c r="D8" s="6"/>
      <c r="E8" s="6"/>
      <c r="F8" s="6"/>
    </row>
    <row r="9" spans="2:12" ht="27" thickTop="1" thickBot="1" x14ac:dyDescent="0.25">
      <c r="B9" s="7" t="s">
        <v>0</v>
      </c>
      <c r="C9" s="7" t="s">
        <v>3</v>
      </c>
      <c r="D9" s="8" t="s">
        <v>11</v>
      </c>
      <c r="E9" s="8" t="s">
        <v>9</v>
      </c>
      <c r="F9" s="8" t="s">
        <v>12</v>
      </c>
      <c r="G9" s="9" t="s">
        <v>6</v>
      </c>
    </row>
    <row r="10" spans="2:12" ht="167.25" thickTop="1" thickBot="1" x14ac:dyDescent="0.25">
      <c r="B10" s="7">
        <f>1</f>
        <v>1</v>
      </c>
      <c r="C10" s="17" t="s">
        <v>16</v>
      </c>
      <c r="D10" s="16">
        <v>8949375</v>
      </c>
      <c r="E10" s="10">
        <f>ROUND(D10/(1+$E$7),0)</f>
        <v>8325000</v>
      </c>
      <c r="F10" s="10">
        <f>D10-E10</f>
        <v>624375</v>
      </c>
      <c r="G10" s="11">
        <f>IF(D10=$A$1,"",ROUND(F10/E10,4))</f>
        <v>7.4999999999999997E-2</v>
      </c>
      <c r="L10" s="12"/>
    </row>
    <row r="11" spans="2:12" ht="256.5" thickTop="1" thickBot="1" x14ac:dyDescent="0.25">
      <c r="B11" s="7">
        <f>B10+1</f>
        <v>2</v>
      </c>
      <c r="C11" s="17" t="s">
        <v>17</v>
      </c>
      <c r="D11" s="16">
        <v>44746875</v>
      </c>
      <c r="E11" s="10">
        <f t="shared" ref="E11:E12" si="0">ROUND(D11/(1+$E$7),0)</f>
        <v>41625000</v>
      </c>
      <c r="F11" s="10">
        <f t="shared" ref="F11:F12" si="1">D11-E11</f>
        <v>3121875</v>
      </c>
      <c r="G11" s="11">
        <f t="shared" ref="G11:G12" si="2">IF(D11=$A$1,"",ROUND(F11/E11,4))</f>
        <v>7.4999999999999997E-2</v>
      </c>
      <c r="L11" s="12"/>
    </row>
    <row r="12" spans="2:12" ht="294.75" thickTop="1" thickBot="1" x14ac:dyDescent="0.25">
      <c r="B12" s="7">
        <f t="shared" ref="B12" si="3">B11+1</f>
        <v>3</v>
      </c>
      <c r="C12" s="17" t="s">
        <v>18</v>
      </c>
      <c r="D12" s="16">
        <v>148398392</v>
      </c>
      <c r="E12" s="10">
        <f t="shared" si="0"/>
        <v>138045016</v>
      </c>
      <c r="F12" s="10">
        <f t="shared" si="1"/>
        <v>10353376</v>
      </c>
      <c r="G12" s="11">
        <f t="shared" si="2"/>
        <v>7.4999999999999997E-2</v>
      </c>
      <c r="L12" s="12"/>
    </row>
    <row r="13" spans="2:12" ht="103.5" thickTop="1" thickBot="1" x14ac:dyDescent="0.25">
      <c r="B13" s="7">
        <v>5</v>
      </c>
      <c r="C13" s="17" t="s">
        <v>19</v>
      </c>
      <c r="D13" s="16">
        <v>53750000</v>
      </c>
      <c r="E13" s="10">
        <f t="shared" ref="E13:E14" si="4">ROUND(D13/(1+$E$7),0)</f>
        <v>50000000</v>
      </c>
      <c r="F13" s="10">
        <f t="shared" ref="F13:F14" si="5">D13-E13</f>
        <v>3750000</v>
      </c>
      <c r="G13" s="11">
        <f t="shared" ref="G13:G14" si="6">IF(D13=$A$1,"",ROUND(F13/E13,4))</f>
        <v>7.4999999999999997E-2</v>
      </c>
      <c r="L13" s="12"/>
    </row>
    <row r="14" spans="2:12" ht="167.25" thickTop="1" thickBot="1" x14ac:dyDescent="0.25">
      <c r="B14" s="7">
        <v>6</v>
      </c>
      <c r="C14" s="17" t="s">
        <v>20</v>
      </c>
      <c r="D14" s="16">
        <v>80312132</v>
      </c>
      <c r="E14" s="10">
        <f t="shared" si="4"/>
        <v>74708960</v>
      </c>
      <c r="F14" s="10">
        <f t="shared" si="5"/>
        <v>5603172</v>
      </c>
      <c r="G14" s="11">
        <f t="shared" si="6"/>
        <v>7.4999999999999997E-2</v>
      </c>
      <c r="L14" s="12"/>
    </row>
    <row r="15" spans="2:12" ht="14.25" thickTop="1" thickBot="1" x14ac:dyDescent="0.25">
      <c r="B15" s="26" t="s">
        <v>13</v>
      </c>
      <c r="C15" s="27"/>
      <c r="D15" s="5">
        <f>SUM(D10:D14)</f>
        <v>336156774</v>
      </c>
      <c r="E15" s="5">
        <f>SUM(E10:E14)</f>
        <v>312703976</v>
      </c>
      <c r="F15" s="5">
        <f>SUM(F10:F14)</f>
        <v>23452798</v>
      </c>
      <c r="G15" s="5">
        <f>D15-E15-F15</f>
        <v>0</v>
      </c>
      <c r="I15" s="18"/>
      <c r="J15" s="20"/>
    </row>
    <row r="16" spans="2:12" ht="14.25" thickTop="1" thickBot="1" x14ac:dyDescent="0.25">
      <c r="B16" s="13"/>
      <c r="C16" s="13"/>
      <c r="D16" s="3"/>
      <c r="E16" s="3"/>
      <c r="F16" s="3"/>
      <c r="G16" s="3"/>
      <c r="I16" s="19"/>
    </row>
    <row r="17" spans="2:7" ht="18" customHeight="1" thickTop="1" thickBot="1" x14ac:dyDescent="0.25">
      <c r="B17" s="13"/>
      <c r="C17" s="13"/>
      <c r="D17" s="5">
        <f>E6-D15</f>
        <v>0</v>
      </c>
      <c r="E17" s="30" t="str">
        <f>IF(D17=A1,"","**REVISE EL VALOR DEL PRESPUESTO OFICIAL  VS VALOR BRUTO  ACTIVIDADES**")</f>
        <v/>
      </c>
      <c r="F17" s="30"/>
      <c r="G17" s="30"/>
    </row>
    <row r="18" spans="2:7" ht="13.5" thickTop="1" x14ac:dyDescent="0.2">
      <c r="B18" s="13"/>
      <c r="C18" s="13"/>
      <c r="D18" s="3"/>
      <c r="E18" s="3"/>
      <c r="F18" s="3"/>
      <c r="G18" s="3"/>
    </row>
    <row r="19" spans="2:7" ht="12.75" customHeight="1" thickBot="1" x14ac:dyDescent="0.25">
      <c r="B19" s="22"/>
      <c r="C19" s="22"/>
      <c r="D19" s="22"/>
      <c r="E19" s="22"/>
      <c r="F19" s="22"/>
    </row>
    <row r="20" spans="2:7" ht="22.5" customHeight="1" thickBot="1" x14ac:dyDescent="0.25">
      <c r="B20" s="29" t="s">
        <v>1</v>
      </c>
      <c r="C20" s="28" t="s">
        <v>2</v>
      </c>
      <c r="D20" s="28"/>
      <c r="E20" s="28"/>
      <c r="F20" s="28"/>
      <c r="G20" s="28"/>
    </row>
    <row r="21" spans="2:7" ht="29.25" customHeight="1" thickBot="1" x14ac:dyDescent="0.25">
      <c r="B21" s="29"/>
      <c r="C21" s="28" t="s">
        <v>7</v>
      </c>
      <c r="D21" s="28"/>
      <c r="E21" s="28"/>
      <c r="F21" s="28"/>
      <c r="G21" s="28"/>
    </row>
    <row r="22" spans="2:7" ht="38.25" customHeight="1" thickBot="1" x14ac:dyDescent="0.25">
      <c r="B22" s="29"/>
      <c r="C22" s="28" t="s">
        <v>14</v>
      </c>
      <c r="D22" s="28"/>
      <c r="E22" s="28"/>
      <c r="F22" s="28"/>
      <c r="G22" s="28"/>
    </row>
    <row r="27" spans="2:7" customFormat="1" ht="25.5" customHeight="1" x14ac:dyDescent="0.2"/>
    <row r="28" spans="2:7" customFormat="1" x14ac:dyDescent="0.2"/>
    <row r="29" spans="2:7" customFormat="1" x14ac:dyDescent="0.2"/>
    <row r="30" spans="2:7" customFormat="1" x14ac:dyDescent="0.2"/>
    <row r="31" spans="2:7" customFormat="1" x14ac:dyDescent="0.2"/>
  </sheetData>
  <sheetProtection algorithmName="SHA-512" hashValue="gcJs3GHBqRqZJViqBkIt+DY1k3vUTZAMG4/yqS/c6eE+gp0NzVGjdLvM0xC7zo9n+iyeabYmXNvbd+EOv328eQ==" saltValue="/hRZI1F2U48JZYXr6Y5Jbw==" spinCount="100000" sheet="1" selectLockedCells="1"/>
  <mergeCells count="12">
    <mergeCell ref="C21:G21"/>
    <mergeCell ref="C20:G20"/>
    <mergeCell ref="C22:G22"/>
    <mergeCell ref="B20:B22"/>
    <mergeCell ref="E17:G17"/>
    <mergeCell ref="B1:F1"/>
    <mergeCell ref="B3:F3"/>
    <mergeCell ref="B19:F19"/>
    <mergeCell ref="C6:D6"/>
    <mergeCell ref="C7:D7"/>
    <mergeCell ref="B2:F2"/>
    <mergeCell ref="B15:C15"/>
  </mergeCells>
  <conditionalFormatting sqref="G15:G16 G18">
    <cfRule type="cellIs" dxfId="1" priority="1" operator="lessThan">
      <formula>$A$1</formula>
    </cfRule>
    <cfRule type="cellIs" dxfId="0" priority="2" operator="greaterThan">
      <formula>$A$1</formula>
    </cfRule>
  </conditionalFormatting>
  <printOptions horizontalCentered="1" verticalCentered="1"/>
  <pageMargins left="0.74803149606299213" right="0.74803149606299213" top="0.98425196850393704" bottom="0.98425196850393704" header="0" footer="0"/>
  <pageSetup paperSize="9" scale="74" orientation="landscape" r:id="rId1"/>
  <headerFooter alignWithMargins="0">
    <oddFooter>&amp;L&amp;"Bookman Old Style,Negrita"Ministerio de Cultura&amp;C&amp;"Bookman Old Style,Negrita"Estudio Precios de 
Mercado&amp;R&amp;D</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Fernando de Jesus Orjuela de la Torre</dc:creator>
  <cp:lastModifiedBy>GUSTAVO PINTO RUBIO</cp:lastModifiedBy>
  <dcterms:created xsi:type="dcterms:W3CDTF">2020-01-22T19:10:59Z</dcterms:created>
  <dcterms:modified xsi:type="dcterms:W3CDTF">2023-04-17T14:36:36Z</dcterms:modified>
</cp:coreProperties>
</file>