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rolina.martan\Documents\2023\ESTRUCTURACION 2023\11. SUMINISTRO COMBUSTIBLE\DOCUMENTOS PUBLICAR\"/>
    </mc:Choice>
  </mc:AlternateContent>
  <bookViews>
    <workbookView xWindow="0" yWindow="0" windowWidth="11280" windowHeight="9390"/>
  </bookViews>
  <sheets>
    <sheet name="PROYECCION" sheetId="4" r:id="rId1"/>
  </sheets>
  <definedNames>
    <definedName name="_xlnm._FilterDatabase" localSheetId="0" hidden="1">PROYECCION!$A$4:$Q$26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4" i="4" l="1"/>
  <c r="L24" i="4" s="1"/>
  <c r="N24" i="4" s="1"/>
  <c r="K25" i="4"/>
  <c r="L25" i="4" s="1"/>
  <c r="N25" i="4" s="1"/>
  <c r="L23" i="4" l="1"/>
  <c r="N23" i="4" s="1"/>
  <c r="Q24" i="4" l="1"/>
  <c r="Q23" i="4"/>
  <c r="L22" i="4"/>
  <c r="N22" i="4" s="1"/>
  <c r="Q18" i="4"/>
  <c r="Q15" i="4"/>
  <c r="L13" i="4"/>
  <c r="N13" i="4" s="1"/>
  <c r="Q13" i="4" s="1"/>
  <c r="Q9" i="4"/>
  <c r="Q6" i="4"/>
  <c r="Q5" i="4"/>
  <c r="Q7" i="4" l="1"/>
  <c r="Q10" i="4"/>
  <c r="Q11" i="4"/>
  <c r="Q14" i="4"/>
  <c r="Q21" i="4"/>
  <c r="Q25" i="4"/>
  <c r="Q17" i="4"/>
  <c r="Q20" i="4"/>
  <c r="Q16" i="4"/>
  <c r="Q19" i="4"/>
  <c r="Q8" i="4"/>
  <c r="Q22" i="4"/>
  <c r="Q12" i="4"/>
  <c r="G26" i="4" l="1"/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</calcChain>
</file>

<file path=xl/sharedStrings.xml><?xml version="1.0" encoding="utf-8"?>
<sst xmlns="http://schemas.openxmlformats.org/spreadsheetml/2006/main" count="130" uniqueCount="65">
  <si>
    <t>ITEM</t>
  </si>
  <si>
    <t>TIPO DE COMBUSTIBLE</t>
  </si>
  <si>
    <t>MODALIDAD</t>
  </si>
  <si>
    <t>SITIO / LUGAR</t>
  </si>
  <si>
    <t>CIUDAD-UBICACIÓN</t>
  </si>
  <si>
    <t>NOMBRE</t>
  </si>
  <si>
    <t>JET-A1</t>
  </si>
  <si>
    <t>AL ALA</t>
  </si>
  <si>
    <t>AEROPUERTO</t>
  </si>
  <si>
    <t>ARMENIA</t>
  </si>
  <si>
    <t>El Edén</t>
  </si>
  <si>
    <t>BUENAVENTURA</t>
  </si>
  <si>
    <t>Gerardo Tobar López</t>
  </si>
  <si>
    <t>COROZAL</t>
  </si>
  <si>
    <t>Las brujas</t>
  </si>
  <si>
    <t>FLORENCIA</t>
  </si>
  <si>
    <t>Gustavo Artunduaga</t>
  </si>
  <si>
    <t>IBAGUE</t>
  </si>
  <si>
    <t>Perales</t>
  </si>
  <si>
    <t>MANIZALES</t>
  </si>
  <si>
    <t>La Nubia</t>
  </si>
  <si>
    <t xml:space="preserve">JET-A1 </t>
  </si>
  <si>
    <t>POPAYAN</t>
  </si>
  <si>
    <t>Guillermo León Valencia</t>
  </si>
  <si>
    <t>QUIBDO</t>
  </si>
  <si>
    <t>El Caraño</t>
  </si>
  <si>
    <t>AV GAS</t>
  </si>
  <si>
    <t>BARRANQUILLA</t>
  </si>
  <si>
    <t>Ernesto Cortissoz</t>
  </si>
  <si>
    <t>GRANEL</t>
  </si>
  <si>
    <t>FUERTE MILITAR LARANDIA</t>
  </si>
  <si>
    <t>CAQUETÁ</t>
  </si>
  <si>
    <t>AGUACHICA</t>
  </si>
  <si>
    <t>BOGOTA</t>
  </si>
  <si>
    <t>COVEÑAS</t>
  </si>
  <si>
    <t>NEIVA</t>
  </si>
  <si>
    <t>PTO CARREÑO</t>
  </si>
  <si>
    <t>TIBU</t>
  </si>
  <si>
    <t>El Dorado</t>
  </si>
  <si>
    <t>Base Naval Coveñas</t>
  </si>
  <si>
    <t>Aeropuerto Benito Salas</t>
  </si>
  <si>
    <t>Aeropuerto Germán Olano</t>
  </si>
  <si>
    <t>Brigada Ejercito</t>
  </si>
  <si>
    <t>Grupo Aéreo del Oriente</t>
  </si>
  <si>
    <t>Comando Aéreo de Combate No 6</t>
  </si>
  <si>
    <t>Marandúa/Vichada</t>
  </si>
  <si>
    <t>Tres Esquinas/Caquetá</t>
  </si>
  <si>
    <t>GALONES REQUERIDOS</t>
  </si>
  <si>
    <t>PRECIO DEL PRODUCTO</t>
  </si>
  <si>
    <t xml:space="preserve"> MARGEN DE COMERCIALIZACIÓN  </t>
  </si>
  <si>
    <t xml:space="preserve"> VALOR UNITARIO DEL  GLN DE COMBUSTIBLE </t>
  </si>
  <si>
    <t>TRANSPORTE CENIT</t>
  </si>
  <si>
    <t xml:space="preserve"> COSTO $ </t>
  </si>
  <si>
    <t xml:space="preserve"> IMPUESTO AL CARBONO </t>
  </si>
  <si>
    <t>TERMINAL</t>
  </si>
  <si>
    <t>PESOS</t>
  </si>
  <si>
    <t>IP</t>
  </si>
  <si>
    <t>IVA 19%</t>
  </si>
  <si>
    <t>ECOP. USD</t>
  </si>
  <si>
    <t xml:space="preserve"> $/USD </t>
  </si>
  <si>
    <t xml:space="preserve"> ECOPETROL </t>
  </si>
  <si>
    <t> Hacaritama</t>
  </si>
  <si>
    <t xml:space="preserve">TRM  </t>
  </si>
  <si>
    <t>SEMANA</t>
  </si>
  <si>
    <t xml:space="preserve">Mancilla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</si>
</sst>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_-;\-* #,##0_-;_-* &quot;-&quot;??_-;_-@_-"/>
    <numFmt numFmtId="165" formatCode="_-[$$-240A]\ * #,##0.00_-;\-[$$-240A]\ * #,##0.00_-;_-[$$-240A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sz val="10"/>
      <name val="Century Gothic"/>
      <family val="2"/>
    </font>
    <font>
      <b/>
      <sz val="10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165" fontId="1" fillId="0" borderId="0" xfId="0" applyNumberFormat="1" applyFont="1"/>
    <xf numFmtId="0" fontId="3" fillId="2" borderId="1" xfId="0" applyFont="1" applyFill="1" applyBorder="1" applyAlignment="1">
      <alignment horizontal="center"/>
    </xf>
    <xf numFmtId="164" fontId="4" fillId="0" borderId="0" xfId="0" applyNumberFormat="1" applyFont="1"/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left"/>
    </xf>
    <xf numFmtId="165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zoomScale="90" zoomScaleNormal="90" workbookViewId="0">
      <selection activeCell="H31" sqref="H31"/>
    </sheetView>
  </sheetViews>
  <sheetFormatPr baseColWidth="10" defaultColWidth="9.140625" defaultRowHeight="16.5" x14ac:dyDescent="0.3"/>
  <cols>
    <col min="1" max="1" width="5.7109375" style="6" bestFit="1" customWidth="1"/>
    <col min="2" max="2" width="10.7109375" style="1" customWidth="1"/>
    <col min="3" max="3" width="10.28515625" style="1" customWidth="1"/>
    <col min="4" max="4" width="38.7109375" style="1" bestFit="1" customWidth="1"/>
    <col min="5" max="5" width="26.7109375" style="1" bestFit="1" customWidth="1"/>
    <col min="6" max="6" width="38.7109375" style="1" bestFit="1" customWidth="1"/>
    <col min="7" max="7" width="11.28515625" style="1" customWidth="1"/>
    <col min="8" max="8" width="10.42578125" style="1" customWidth="1"/>
    <col min="9" max="12" width="9.7109375" style="1" customWidth="1"/>
    <col min="13" max="13" width="11.28515625" style="1" customWidth="1"/>
    <col min="14" max="14" width="13.42578125" style="1" customWidth="1"/>
    <col min="15" max="15" width="13.7109375" style="6" customWidth="1"/>
    <col min="16" max="16" width="15.7109375" style="7" customWidth="1"/>
    <col min="17" max="17" width="17" style="1" customWidth="1"/>
    <col min="18" max="19" width="9.140625" style="1"/>
    <col min="20" max="20" width="12.140625" style="1" bestFit="1" customWidth="1"/>
    <col min="21" max="16384" width="9.140625" style="1"/>
  </cols>
  <sheetData>
    <row r="1" spans="1:20" x14ac:dyDescent="0.3">
      <c r="H1" s="32" t="s">
        <v>48</v>
      </c>
      <c r="I1" s="32"/>
      <c r="J1" s="32"/>
      <c r="K1" s="32"/>
      <c r="L1" s="32"/>
      <c r="M1" s="32"/>
      <c r="N1" s="32"/>
      <c r="O1" s="32"/>
      <c r="P1" s="33" t="s">
        <v>49</v>
      </c>
      <c r="Q1" s="34" t="s">
        <v>50</v>
      </c>
    </row>
    <row r="2" spans="1:20" x14ac:dyDescent="0.3">
      <c r="H2" s="32" t="s">
        <v>51</v>
      </c>
      <c r="I2" s="32"/>
      <c r="J2" s="35" t="s">
        <v>63</v>
      </c>
      <c r="K2" s="35"/>
      <c r="L2" s="35"/>
      <c r="M2" s="36" t="s">
        <v>62</v>
      </c>
      <c r="N2" s="36" t="s">
        <v>52</v>
      </c>
      <c r="O2" s="36" t="s">
        <v>53</v>
      </c>
      <c r="P2" s="33"/>
      <c r="Q2" s="34"/>
    </row>
    <row r="3" spans="1:20" x14ac:dyDescent="0.3">
      <c r="H3" s="32"/>
      <c r="I3" s="32"/>
      <c r="J3" s="35"/>
      <c r="K3" s="35"/>
      <c r="L3" s="35"/>
      <c r="M3" s="36"/>
      <c r="N3" s="36"/>
      <c r="O3" s="36"/>
      <c r="P3" s="33"/>
      <c r="Q3" s="34"/>
    </row>
    <row r="4" spans="1:20" s="16" customFormat="1" ht="42.75" x14ac:dyDescent="0.25">
      <c r="A4" s="15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5" t="s">
        <v>5</v>
      </c>
      <c r="G4" s="10" t="s">
        <v>47</v>
      </c>
      <c r="H4" s="11" t="s">
        <v>54</v>
      </c>
      <c r="I4" s="11" t="s">
        <v>55</v>
      </c>
      <c r="J4" s="11" t="s">
        <v>56</v>
      </c>
      <c r="K4" s="11" t="s">
        <v>57</v>
      </c>
      <c r="L4" s="11" t="s">
        <v>58</v>
      </c>
      <c r="M4" s="11" t="s">
        <v>59</v>
      </c>
      <c r="N4" s="11" t="s">
        <v>60</v>
      </c>
      <c r="O4" s="36"/>
      <c r="P4" s="33"/>
      <c r="Q4" s="34"/>
    </row>
    <row r="5" spans="1:20" x14ac:dyDescent="0.3">
      <c r="A5" s="8">
        <v>1</v>
      </c>
      <c r="B5" s="2" t="s">
        <v>6</v>
      </c>
      <c r="C5" s="2" t="s">
        <v>7</v>
      </c>
      <c r="D5" s="4" t="s">
        <v>8</v>
      </c>
      <c r="E5" s="4" t="s">
        <v>9</v>
      </c>
      <c r="F5" s="4" t="s">
        <v>10</v>
      </c>
      <c r="G5" s="17">
        <v>2379</v>
      </c>
      <c r="H5" s="12"/>
      <c r="I5" s="12"/>
      <c r="J5" s="12"/>
      <c r="K5" s="12"/>
      <c r="L5" s="12"/>
      <c r="M5" s="12"/>
      <c r="N5" s="12"/>
      <c r="O5" s="13"/>
      <c r="P5" s="14"/>
      <c r="Q5" s="14">
        <f>+N5+O5+P5</f>
        <v>0</v>
      </c>
    </row>
    <row r="6" spans="1:20" x14ac:dyDescent="0.3">
      <c r="A6" s="8">
        <f>1+A5</f>
        <v>2</v>
      </c>
      <c r="B6" s="2" t="s">
        <v>6</v>
      </c>
      <c r="C6" s="2" t="s">
        <v>7</v>
      </c>
      <c r="D6" s="4" t="s">
        <v>8</v>
      </c>
      <c r="E6" s="4" t="s">
        <v>11</v>
      </c>
      <c r="F6" s="4" t="s">
        <v>12</v>
      </c>
      <c r="G6" s="17">
        <v>4837</v>
      </c>
      <c r="H6" s="12"/>
      <c r="I6" s="12"/>
      <c r="J6" s="12"/>
      <c r="K6" s="12"/>
      <c r="L6" s="12"/>
      <c r="M6" s="12"/>
      <c r="N6" s="12"/>
      <c r="O6" s="13"/>
      <c r="P6" s="14"/>
      <c r="Q6" s="14">
        <f t="shared" ref="Q6:Q25" si="0">+N6+O6+P6</f>
        <v>0</v>
      </c>
    </row>
    <row r="7" spans="1:20" x14ac:dyDescent="0.3">
      <c r="A7" s="8">
        <f t="shared" ref="A7:A25" si="1">1+A6</f>
        <v>3</v>
      </c>
      <c r="B7" s="2" t="s">
        <v>6</v>
      </c>
      <c r="C7" s="2" t="s">
        <v>7</v>
      </c>
      <c r="D7" s="4" t="s">
        <v>8</v>
      </c>
      <c r="E7" s="4" t="s">
        <v>13</v>
      </c>
      <c r="F7" s="4" t="s">
        <v>14</v>
      </c>
      <c r="G7" s="17">
        <v>9119</v>
      </c>
      <c r="H7" s="12"/>
      <c r="I7" s="12"/>
      <c r="J7" s="12"/>
      <c r="K7" s="12"/>
      <c r="L7" s="12"/>
      <c r="M7" s="12"/>
      <c r="N7" s="12"/>
      <c r="O7" s="13"/>
      <c r="P7" s="14"/>
      <c r="Q7" s="14">
        <f t="shared" si="0"/>
        <v>0</v>
      </c>
    </row>
    <row r="8" spans="1:20" x14ac:dyDescent="0.3">
      <c r="A8" s="8">
        <f t="shared" si="1"/>
        <v>4</v>
      </c>
      <c r="B8" s="2" t="s">
        <v>6</v>
      </c>
      <c r="C8" s="2" t="s">
        <v>7</v>
      </c>
      <c r="D8" s="4" t="s">
        <v>8</v>
      </c>
      <c r="E8" s="4" t="s">
        <v>15</v>
      </c>
      <c r="F8" s="4" t="s">
        <v>16</v>
      </c>
      <c r="G8" s="17">
        <v>22370</v>
      </c>
      <c r="H8" s="12"/>
      <c r="I8" s="12"/>
      <c r="J8" s="12"/>
      <c r="K8" s="12"/>
      <c r="L8" s="12"/>
      <c r="M8" s="12"/>
      <c r="N8" s="12"/>
      <c r="O8" s="13"/>
      <c r="P8" s="14"/>
      <c r="Q8" s="14">
        <f t="shared" si="0"/>
        <v>0</v>
      </c>
    </row>
    <row r="9" spans="1:20" x14ac:dyDescent="0.3">
      <c r="A9" s="8">
        <f t="shared" si="1"/>
        <v>5</v>
      </c>
      <c r="B9" s="2" t="s">
        <v>6</v>
      </c>
      <c r="C9" s="2" t="s">
        <v>7</v>
      </c>
      <c r="D9" s="4" t="s">
        <v>8</v>
      </c>
      <c r="E9" s="4" t="s">
        <v>17</v>
      </c>
      <c r="F9" s="4" t="s">
        <v>18</v>
      </c>
      <c r="G9" s="17">
        <v>2332</v>
      </c>
      <c r="H9" s="12"/>
      <c r="I9" s="12"/>
      <c r="J9" s="12"/>
      <c r="K9" s="12"/>
      <c r="L9" s="12"/>
      <c r="M9" s="12"/>
      <c r="N9" s="12"/>
      <c r="O9" s="13"/>
      <c r="P9" s="14"/>
      <c r="Q9" s="14">
        <f t="shared" si="0"/>
        <v>0</v>
      </c>
    </row>
    <row r="10" spans="1:20" x14ac:dyDescent="0.3">
      <c r="A10" s="8">
        <f t="shared" si="1"/>
        <v>6</v>
      </c>
      <c r="B10" s="2" t="s">
        <v>6</v>
      </c>
      <c r="C10" s="2" t="s">
        <v>7</v>
      </c>
      <c r="D10" s="4" t="s">
        <v>8</v>
      </c>
      <c r="E10" s="4" t="s">
        <v>19</v>
      </c>
      <c r="F10" s="4" t="s">
        <v>20</v>
      </c>
      <c r="G10" s="17">
        <v>90</v>
      </c>
      <c r="H10" s="12"/>
      <c r="I10" s="12"/>
      <c r="J10" s="12"/>
      <c r="K10" s="12"/>
      <c r="L10" s="12"/>
      <c r="M10" s="12"/>
      <c r="N10" s="12"/>
      <c r="O10" s="13"/>
      <c r="P10" s="14"/>
      <c r="Q10" s="14">
        <f t="shared" si="0"/>
        <v>0</v>
      </c>
    </row>
    <row r="11" spans="1:20" x14ac:dyDescent="0.3">
      <c r="A11" s="8">
        <f t="shared" si="1"/>
        <v>7</v>
      </c>
      <c r="B11" s="2" t="s">
        <v>21</v>
      </c>
      <c r="C11" s="2" t="s">
        <v>7</v>
      </c>
      <c r="D11" s="4" t="s">
        <v>8</v>
      </c>
      <c r="E11" s="4" t="s">
        <v>22</v>
      </c>
      <c r="F11" s="4" t="s">
        <v>23</v>
      </c>
      <c r="G11" s="17">
        <v>15765</v>
      </c>
      <c r="H11" s="12"/>
      <c r="I11" s="12"/>
      <c r="J11" s="12"/>
      <c r="K11" s="12"/>
      <c r="L11" s="12"/>
      <c r="M11" s="12"/>
      <c r="N11" s="12"/>
      <c r="O11" s="13"/>
      <c r="P11" s="14"/>
      <c r="Q11" s="14">
        <f t="shared" si="0"/>
        <v>0</v>
      </c>
    </row>
    <row r="12" spans="1:20" x14ac:dyDescent="0.3">
      <c r="A12" s="8">
        <f t="shared" si="1"/>
        <v>8</v>
      </c>
      <c r="B12" s="2" t="s">
        <v>6</v>
      </c>
      <c r="C12" s="2" t="s">
        <v>7</v>
      </c>
      <c r="D12" s="4" t="s">
        <v>8</v>
      </c>
      <c r="E12" s="4" t="s">
        <v>24</v>
      </c>
      <c r="F12" s="4" t="s">
        <v>25</v>
      </c>
      <c r="G12" s="17">
        <v>27581</v>
      </c>
      <c r="H12" s="12"/>
      <c r="I12" s="12"/>
      <c r="J12" s="12"/>
      <c r="K12" s="12"/>
      <c r="L12" s="12"/>
      <c r="M12" s="12"/>
      <c r="N12" s="12"/>
      <c r="O12" s="13"/>
      <c r="P12" s="14"/>
      <c r="Q12" s="14">
        <f t="shared" si="0"/>
        <v>0</v>
      </c>
    </row>
    <row r="13" spans="1:20" x14ac:dyDescent="0.3">
      <c r="A13" s="22">
        <f t="shared" si="1"/>
        <v>9</v>
      </c>
      <c r="B13" s="23" t="s">
        <v>6</v>
      </c>
      <c r="C13" s="23" t="s">
        <v>29</v>
      </c>
      <c r="D13" s="24" t="s">
        <v>30</v>
      </c>
      <c r="E13" s="24" t="s">
        <v>31</v>
      </c>
      <c r="F13" s="24" t="s">
        <v>31</v>
      </c>
      <c r="G13" s="25">
        <v>120000</v>
      </c>
      <c r="H13" s="26" t="s">
        <v>64</v>
      </c>
      <c r="I13" s="27">
        <v>428.02</v>
      </c>
      <c r="J13" s="28">
        <v>3.7983799999999999</v>
      </c>
      <c r="K13" s="28">
        <v>0.72169000000000005</v>
      </c>
      <c r="L13" s="28">
        <f t="shared" ref="L13" si="2">J13+K13</f>
        <v>4.5200699999999996</v>
      </c>
      <c r="M13" s="28">
        <v>4584.4399999999996</v>
      </c>
      <c r="N13" s="28">
        <f>L13*M13</f>
        <v>20721.989710799997</v>
      </c>
      <c r="O13" s="29">
        <v>230.52</v>
      </c>
      <c r="P13" s="30">
        <v>11773</v>
      </c>
      <c r="Q13" s="31">
        <f>+N13+O13+P13</f>
        <v>32725.509710799997</v>
      </c>
      <c r="T13" s="7"/>
    </row>
    <row r="14" spans="1:20" x14ac:dyDescent="0.3">
      <c r="A14" s="8">
        <f t="shared" si="1"/>
        <v>10</v>
      </c>
      <c r="B14" s="2" t="s">
        <v>26</v>
      </c>
      <c r="C14" s="2" t="s">
        <v>7</v>
      </c>
      <c r="D14" s="4" t="s">
        <v>8</v>
      </c>
      <c r="E14" s="4" t="s">
        <v>17</v>
      </c>
      <c r="F14" s="4" t="s">
        <v>18</v>
      </c>
      <c r="G14" s="17">
        <v>1000</v>
      </c>
      <c r="H14" s="12"/>
      <c r="I14" s="12"/>
      <c r="J14" s="12"/>
      <c r="K14" s="12"/>
      <c r="L14" s="12"/>
      <c r="M14" s="12"/>
      <c r="N14" s="12"/>
      <c r="O14" s="13"/>
      <c r="P14" s="14"/>
      <c r="Q14" s="14">
        <f t="shared" si="0"/>
        <v>0</v>
      </c>
    </row>
    <row r="15" spans="1:20" x14ac:dyDescent="0.3">
      <c r="A15" s="8">
        <f t="shared" si="1"/>
        <v>11</v>
      </c>
      <c r="B15" s="2" t="s">
        <v>26</v>
      </c>
      <c r="C15" s="2" t="s">
        <v>7</v>
      </c>
      <c r="D15" s="4" t="s">
        <v>8</v>
      </c>
      <c r="E15" s="4" t="s">
        <v>27</v>
      </c>
      <c r="F15" s="4" t="s">
        <v>28</v>
      </c>
      <c r="G15" s="17">
        <v>1000</v>
      </c>
      <c r="H15" s="12"/>
      <c r="I15" s="12"/>
      <c r="J15" s="12"/>
      <c r="K15" s="12"/>
      <c r="L15" s="12"/>
      <c r="M15" s="12"/>
      <c r="N15" s="12"/>
      <c r="O15" s="13"/>
      <c r="P15" s="14"/>
      <c r="Q15" s="14">
        <f t="shared" si="0"/>
        <v>0</v>
      </c>
    </row>
    <row r="16" spans="1:20" x14ac:dyDescent="0.3">
      <c r="A16" s="8">
        <f t="shared" si="1"/>
        <v>12</v>
      </c>
      <c r="B16" s="2" t="s">
        <v>6</v>
      </c>
      <c r="C16" s="2" t="s">
        <v>7</v>
      </c>
      <c r="D16" s="4" t="s">
        <v>8</v>
      </c>
      <c r="E16" s="4" t="s">
        <v>32</v>
      </c>
      <c r="F16" s="4" t="s">
        <v>61</v>
      </c>
      <c r="G16" s="17">
        <v>624</v>
      </c>
      <c r="H16" s="12"/>
      <c r="I16" s="12"/>
      <c r="J16" s="12"/>
      <c r="K16" s="12"/>
      <c r="L16" s="12"/>
      <c r="M16" s="12"/>
      <c r="N16" s="12"/>
      <c r="O16" s="13"/>
      <c r="P16" s="14"/>
      <c r="Q16" s="14">
        <f t="shared" si="0"/>
        <v>0</v>
      </c>
    </row>
    <row r="17" spans="1:17" x14ac:dyDescent="0.3">
      <c r="A17" s="8">
        <f t="shared" si="1"/>
        <v>13</v>
      </c>
      <c r="B17" s="2" t="s">
        <v>6</v>
      </c>
      <c r="C17" s="2" t="s">
        <v>7</v>
      </c>
      <c r="D17" s="4" t="s">
        <v>8</v>
      </c>
      <c r="E17" s="4" t="s">
        <v>33</v>
      </c>
      <c r="F17" s="4" t="s">
        <v>38</v>
      </c>
      <c r="G17" s="17">
        <v>1280</v>
      </c>
      <c r="H17" s="12"/>
      <c r="I17" s="12"/>
      <c r="J17" s="12"/>
      <c r="K17" s="12"/>
      <c r="L17" s="12"/>
      <c r="M17" s="12"/>
      <c r="N17" s="12"/>
      <c r="O17" s="13"/>
      <c r="P17" s="14"/>
      <c r="Q17" s="14">
        <f t="shared" si="0"/>
        <v>0</v>
      </c>
    </row>
    <row r="18" spans="1:17" x14ac:dyDescent="0.3">
      <c r="A18" s="8">
        <f t="shared" si="1"/>
        <v>14</v>
      </c>
      <c r="B18" s="2" t="s">
        <v>6</v>
      </c>
      <c r="C18" s="2" t="s">
        <v>7</v>
      </c>
      <c r="D18" s="4" t="s">
        <v>8</v>
      </c>
      <c r="E18" s="4" t="s">
        <v>34</v>
      </c>
      <c r="F18" s="4" t="s">
        <v>39</v>
      </c>
      <c r="G18" s="17">
        <v>1199.2</v>
      </c>
      <c r="H18" s="12"/>
      <c r="I18" s="12"/>
      <c r="J18" s="12"/>
      <c r="K18" s="12"/>
      <c r="L18" s="12"/>
      <c r="M18" s="12"/>
      <c r="N18" s="12"/>
      <c r="O18" s="13"/>
      <c r="P18" s="14"/>
      <c r="Q18" s="14">
        <f t="shared" si="0"/>
        <v>0</v>
      </c>
    </row>
    <row r="19" spans="1:17" x14ac:dyDescent="0.3">
      <c r="A19" s="8">
        <f t="shared" si="1"/>
        <v>15</v>
      </c>
      <c r="B19" s="2" t="s">
        <v>6</v>
      </c>
      <c r="C19" s="2" t="s">
        <v>7</v>
      </c>
      <c r="D19" s="4" t="s">
        <v>8</v>
      </c>
      <c r="E19" s="4" t="s">
        <v>35</v>
      </c>
      <c r="F19" s="4" t="s">
        <v>40</v>
      </c>
      <c r="G19" s="17">
        <v>17216</v>
      </c>
      <c r="H19" s="12"/>
      <c r="I19" s="12"/>
      <c r="J19" s="12"/>
      <c r="K19" s="12"/>
      <c r="L19" s="12"/>
      <c r="M19" s="12"/>
      <c r="N19" s="12"/>
      <c r="O19" s="13"/>
      <c r="P19" s="14"/>
      <c r="Q19" s="14">
        <f t="shared" si="0"/>
        <v>0</v>
      </c>
    </row>
    <row r="20" spans="1:17" x14ac:dyDescent="0.3">
      <c r="A20" s="8">
        <f t="shared" si="1"/>
        <v>16</v>
      </c>
      <c r="B20" s="3" t="s">
        <v>6</v>
      </c>
      <c r="C20" s="3" t="s">
        <v>7</v>
      </c>
      <c r="D20" s="5" t="s">
        <v>8</v>
      </c>
      <c r="E20" s="4" t="s">
        <v>36</v>
      </c>
      <c r="F20" s="4" t="s">
        <v>41</v>
      </c>
      <c r="G20" s="17">
        <v>15488</v>
      </c>
      <c r="H20" s="12"/>
      <c r="I20" s="12"/>
      <c r="J20" s="12"/>
      <c r="K20" s="12"/>
      <c r="L20" s="12"/>
      <c r="M20" s="12"/>
      <c r="N20" s="12"/>
      <c r="O20" s="13"/>
      <c r="P20" s="14"/>
      <c r="Q20" s="14">
        <f t="shared" si="0"/>
        <v>0</v>
      </c>
    </row>
    <row r="21" spans="1:17" x14ac:dyDescent="0.3">
      <c r="A21" s="8">
        <f t="shared" si="1"/>
        <v>17</v>
      </c>
      <c r="B21" s="3" t="s">
        <v>6</v>
      </c>
      <c r="C21" s="3" t="s">
        <v>7</v>
      </c>
      <c r="D21" s="5" t="s">
        <v>8</v>
      </c>
      <c r="E21" s="4" t="s">
        <v>37</v>
      </c>
      <c r="F21" s="4" t="s">
        <v>42</v>
      </c>
      <c r="G21" s="17">
        <v>44936</v>
      </c>
      <c r="H21" s="12"/>
      <c r="I21" s="12"/>
      <c r="J21" s="12"/>
      <c r="K21" s="12"/>
      <c r="L21" s="12"/>
      <c r="M21" s="12"/>
      <c r="N21" s="12"/>
      <c r="O21" s="13"/>
      <c r="P21" s="14"/>
      <c r="Q21" s="14">
        <f t="shared" si="0"/>
        <v>0</v>
      </c>
    </row>
    <row r="22" spans="1:17" x14ac:dyDescent="0.3">
      <c r="A22" s="8">
        <f t="shared" si="1"/>
        <v>18</v>
      </c>
      <c r="B22" s="3" t="s">
        <v>6</v>
      </c>
      <c r="C22" s="3" t="s">
        <v>29</v>
      </c>
      <c r="D22" s="4" t="s">
        <v>43</v>
      </c>
      <c r="E22" s="4" t="s">
        <v>45</v>
      </c>
      <c r="F22" s="4" t="s">
        <v>43</v>
      </c>
      <c r="G22" s="19">
        <v>90680</v>
      </c>
      <c r="H22" s="20" t="s">
        <v>64</v>
      </c>
      <c r="I22" s="18">
        <v>428.02</v>
      </c>
      <c r="J22" s="12">
        <v>3.7983799999999999</v>
      </c>
      <c r="K22" s="12">
        <v>0.72169000000000005</v>
      </c>
      <c r="L22" s="12">
        <f t="shared" ref="L22:L23" si="3">J22+K22</f>
        <v>4.5200699999999996</v>
      </c>
      <c r="M22" s="12">
        <v>4584.4399999999996</v>
      </c>
      <c r="N22" s="12">
        <f t="shared" ref="N22" si="4">L22*M22</f>
        <v>20721.989710799997</v>
      </c>
      <c r="O22" s="13">
        <v>230.52</v>
      </c>
      <c r="P22" s="21">
        <v>93676</v>
      </c>
      <c r="Q22" s="14">
        <f>+N22+O22+P22</f>
        <v>114628.50971079999</v>
      </c>
    </row>
    <row r="23" spans="1:17" x14ac:dyDescent="0.3">
      <c r="A23" s="22">
        <f t="shared" si="1"/>
        <v>19</v>
      </c>
      <c r="B23" s="23" t="s">
        <v>6</v>
      </c>
      <c r="C23" s="23" t="s">
        <v>29</v>
      </c>
      <c r="D23" s="24" t="s">
        <v>44</v>
      </c>
      <c r="E23" s="24" t="s">
        <v>46</v>
      </c>
      <c r="F23" s="24" t="s">
        <v>44</v>
      </c>
      <c r="G23" s="25">
        <v>110824</v>
      </c>
      <c r="H23" s="20" t="s">
        <v>64</v>
      </c>
      <c r="I23" s="18">
        <v>428.02</v>
      </c>
      <c r="J23" s="12">
        <v>3.7983799999999999</v>
      </c>
      <c r="K23" s="12">
        <v>0.72169000000000005</v>
      </c>
      <c r="L23" s="12">
        <f t="shared" si="3"/>
        <v>4.5200699999999996</v>
      </c>
      <c r="M23" s="12">
        <v>4584.4399999999996</v>
      </c>
      <c r="N23" s="12">
        <f>L23*M23</f>
        <v>20721.989710799997</v>
      </c>
      <c r="O23" s="13">
        <v>230.52</v>
      </c>
      <c r="P23" s="21">
        <v>93676</v>
      </c>
      <c r="Q23" s="14">
        <f t="shared" si="0"/>
        <v>114628.50971079999</v>
      </c>
    </row>
    <row r="24" spans="1:17" x14ac:dyDescent="0.3">
      <c r="A24" s="22">
        <f t="shared" si="1"/>
        <v>20</v>
      </c>
      <c r="B24" s="23" t="s">
        <v>26</v>
      </c>
      <c r="C24" s="23" t="s">
        <v>29</v>
      </c>
      <c r="D24" s="24" t="s">
        <v>43</v>
      </c>
      <c r="E24" s="24" t="s">
        <v>45</v>
      </c>
      <c r="F24" s="24" t="s">
        <v>43</v>
      </c>
      <c r="G24" s="25">
        <v>3184</v>
      </c>
      <c r="H24" s="12"/>
      <c r="I24" s="12"/>
      <c r="J24" s="12">
        <v>16968</v>
      </c>
      <c r="K24" s="12">
        <f>J24*19%</f>
        <v>3223.92</v>
      </c>
      <c r="L24" s="12">
        <f>J24+K24</f>
        <v>20191.919999999998</v>
      </c>
      <c r="M24" s="12">
        <v>0</v>
      </c>
      <c r="N24" s="12">
        <f>L24</f>
        <v>20191.919999999998</v>
      </c>
      <c r="O24" s="13">
        <v>230.52</v>
      </c>
      <c r="P24" s="21">
        <v>93676</v>
      </c>
      <c r="Q24" s="14">
        <f t="shared" si="0"/>
        <v>114098.44</v>
      </c>
    </row>
    <row r="25" spans="1:17" x14ac:dyDescent="0.3">
      <c r="A25" s="22">
        <f t="shared" si="1"/>
        <v>21</v>
      </c>
      <c r="B25" s="23" t="s">
        <v>26</v>
      </c>
      <c r="C25" s="23" t="s">
        <v>29</v>
      </c>
      <c r="D25" s="24" t="s">
        <v>44</v>
      </c>
      <c r="E25" s="24" t="s">
        <v>46</v>
      </c>
      <c r="F25" s="24" t="s">
        <v>44</v>
      </c>
      <c r="G25" s="25">
        <v>2496</v>
      </c>
      <c r="H25" s="12"/>
      <c r="I25" s="12"/>
      <c r="J25" s="12">
        <v>16967</v>
      </c>
      <c r="K25" s="12">
        <f>J25*19%</f>
        <v>3223.73</v>
      </c>
      <c r="L25" s="12">
        <f>J25+K25</f>
        <v>20190.73</v>
      </c>
      <c r="M25" s="12">
        <v>0</v>
      </c>
      <c r="N25" s="12">
        <f>L25</f>
        <v>20190.73</v>
      </c>
      <c r="O25" s="13">
        <v>230.52</v>
      </c>
      <c r="P25" s="21">
        <v>93676</v>
      </c>
      <c r="Q25" s="14">
        <f t="shared" si="0"/>
        <v>114097.25</v>
      </c>
    </row>
    <row r="26" spans="1:17" x14ac:dyDescent="0.3">
      <c r="G26" s="9">
        <f>SUM(G5:G25)</f>
        <v>494400.2</v>
      </c>
    </row>
    <row r="27" spans="1:17" x14ac:dyDescent="0.3">
      <c r="A27" s="1"/>
    </row>
  </sheetData>
  <autoFilter ref="A4:Q26"/>
  <mergeCells count="8">
    <mergeCell ref="H1:O1"/>
    <mergeCell ref="P1:P4"/>
    <mergeCell ref="Q1:Q4"/>
    <mergeCell ref="H2:I3"/>
    <mergeCell ref="J2:L3"/>
    <mergeCell ref="M2:M3"/>
    <mergeCell ref="N2:N3"/>
    <mergeCell ref="O2:O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CT. DANYRIS KARIME MANOTAS SILVA</dc:creator>
  <cp:keywords/>
  <dc:description/>
  <cp:lastModifiedBy>PD4. CAROLINA MARTAN RAMOS</cp:lastModifiedBy>
  <cp:revision/>
  <dcterms:created xsi:type="dcterms:W3CDTF">2023-01-23T21:10:50Z</dcterms:created>
  <dcterms:modified xsi:type="dcterms:W3CDTF">2023-03-31T22:47:22Z</dcterms:modified>
  <cp:category/>
  <cp:contentStatus/>
</cp:coreProperties>
</file>