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RAFAEL - IDU\As-2023-629\09.F1\IDU-CMA-DTP-003-2023 - Nvo Interv Pilotes Prueba Ave Ferrocarril\"/>
    </mc:Choice>
  </mc:AlternateContent>
  <bookViews>
    <workbookView xWindow="-105" yWindow="-105" windowWidth="23250" windowHeight="12450"/>
  </bookViews>
  <sheets>
    <sheet name="FORMULARIO 1" sheetId="1" r:id="rId1"/>
  </sheets>
  <definedNames>
    <definedName name="_xlnm._FilterDatabase" localSheetId="0" hidden="1">'FORMULARIO 1'!$C$17:$H$22</definedName>
    <definedName name="_xlnm.Print_Area" localSheetId="0">'FORMULARIO 1'!$A$1:$J$38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5" i="1"/>
  <c r="H24" i="1"/>
  <c r="G24" i="1"/>
  <c r="G29" i="1" l="1"/>
  <c r="G30" i="1" s="1"/>
  <c r="H30" i="1" s="1"/>
  <c r="G31" i="1" l="1"/>
  <c r="H29" i="1"/>
  <c r="G25" i="1"/>
  <c r="H31" i="1" l="1"/>
  <c r="G26" i="1"/>
  <c r="G20" i="1"/>
  <c r="H20" i="1" l="1"/>
  <c r="G21" i="1"/>
  <c r="H21" i="1" l="1"/>
  <c r="G22" i="1"/>
  <c r="G33" i="1" l="1"/>
  <c r="H22" i="1"/>
  <c r="H33" i="1" l="1"/>
</calcChain>
</file>

<file path=xl/sharedStrings.xml><?xml version="1.0" encoding="utf-8"?>
<sst xmlns="http://schemas.openxmlformats.org/spreadsheetml/2006/main" count="24" uniqueCount="24">
  <si>
    <t>VALORES PRESUPUESTO OFICIAL ESTIMADO</t>
  </si>
  <si>
    <t>VALORES OFERTADOS</t>
  </si>
  <si>
    <t>DESCRIPCIÓN</t>
  </si>
  <si>
    <t>VALOR TOTAL</t>
  </si>
  <si>
    <t>VALOR OFERTADO</t>
  </si>
  <si>
    <t>VALOR CORREGIDO</t>
  </si>
  <si>
    <t>VERIFICACIÓN</t>
  </si>
  <si>
    <r>
      <rPr>
        <b/>
        <sz val="10"/>
        <color theme="1"/>
        <rFont val="Arial Narrow"/>
        <family val="2"/>
      </rPr>
      <t xml:space="preserve">NOTA 2: </t>
    </r>
    <r>
      <rPr>
        <sz val="10"/>
        <color theme="1"/>
        <rFont val="Arial Narrow"/>
        <family val="2"/>
      </rPr>
      <t>Los impuestos, costos, etc., que son propias de la actividad de la consultoría son responsabilidad del contratista de acuerdo a las disposiciones vigentes.</t>
    </r>
  </si>
  <si>
    <t>Nombre y Firma del proponente</t>
  </si>
  <si>
    <r>
      <rPr>
        <b/>
        <sz val="10"/>
        <color theme="1"/>
        <rFont val="Arial Narrow"/>
        <family val="2"/>
      </rPr>
      <t xml:space="preserve">NOTA 1: </t>
    </r>
    <r>
      <rPr>
        <sz val="10"/>
        <color theme="1"/>
        <rFont val="Arial Narrow"/>
        <family val="2"/>
      </rPr>
      <t>Los impuestos, tasas o contribuciones aplicables al tipo de contratación de consultoría e interventoría son los siguientes:
- Retención en la Fuente.
- ICA. 
- Estampilla Universidad Distrital Fco José de Caldas. 
- Estampilla Pro Cultura de Bogotá. 
- Estampilla Pro Personas Mayores. 
- Estampilla 50 años Universidad Pedagógica Nal.
- IVA.</t>
    </r>
  </si>
  <si>
    <t>IDU-CMA-DTP-003-2023</t>
  </si>
  <si>
    <t>INTERVENTORÍA INTEGRAL A LA CONSULTORÍA PARA LA REVISIÓN DE PARÁMETROS TÉCNICOS DE GEOTECNIA Y ESTRUCTURAS POR MEDIO DE LA EJECUCIÓN DE PILOTES DE SACRIFICIO Y PRUEBAS DE CARGA, ADICIONALMENTE LA ACTUALIZACIÓN DE LOS ESTUDIOS Y DISEÑOS DE LOS COMPONENTES DE ESTRUCTURAS Y GEOTECNIA REQUERIDOS PARA LA CONSTRUCCIÓN DEL PUENTE UBICADO EN LA AVENIDA CIUDAD DE CALI POR AVENIDA FERROCARRIL EN BOGOTÁ, D.C.</t>
  </si>
  <si>
    <t>ETAPA DE INTERVENTORÍA A LA EJECUCION DE PILOTES</t>
  </si>
  <si>
    <t>COSTOS ESTIMADOS DE INTERVENTORIA - CONSULTORÍA (INCLUYE VALOR FASE DE PRELIMINARES, FASE DE EJECUCIÓN DE PILOTES Y RECIBO Y ENTREGA DE PILOTES DE SACRIFICIO, FASE DE RECOPILACION Y ANALISIS INFORMACIÓN y FASE DE AJUSTE A DISEÑOS INCLUIDO EL IVA)</t>
  </si>
  <si>
    <t>IVA SOBRE EL VALOR BÁSICO PARA LA ACTUALIZACIÓN DE LOS ESTUDIOS Y DISEÑOS DE LOS COMPONENTES DE GEOTECNIA Y ESTRUCTURAS</t>
  </si>
  <si>
    <t>VALOR BÁSICO PARA LA ACTUALIZACIÓN DE LOS ESTUDIOS Y DISEÑOS DE LOS COMPONENTES DE GEOTECNIA Y ESTRUCTURAS</t>
  </si>
  <si>
    <t>ETAPA DE INTERVENTORÍA A LA ACTUALIZACIÓN DE LOS ESTUDIOS Y DISEÑOS DE LOS COMPONENTES DE GEOTECNIA Y ESTRUCTURAS</t>
  </si>
  <si>
    <t>SUBTOTAL VALOR GLOBAL PARA INTERVENTORÍA DE EJECUCIÓN DE PILOTES Y RECIBO Y ENTREGA DE PILOTES DE SACRIFICIO</t>
  </si>
  <si>
    <t>IVA SOBRE EL VALOR BÁSICO PARA LA FASE DE EJECUCIÓN DE PILOTES Y RECIBO Y ENTREGA DE PILOTES DE SACRIFICIO</t>
  </si>
  <si>
    <t>VALOR BÁSICO PARA LA FASE DE EJECUCIÓN DE PILOTES Y RECIBO Y ENTREGA DE PILOTES DE SACRIFICIO</t>
  </si>
  <si>
    <t>SUBTOTAL VALOR GLOBAL PARA INTERVENTORÍA DE LA FASE DE PRELIMINARES</t>
  </si>
  <si>
    <t>IVA SOBRE EL VALOR BÁSICO PARA LA FASE DE PRELIMINARES</t>
  </si>
  <si>
    <t>VALOR BÁSICO PARA LA FASE DE PRELIMINARES</t>
  </si>
  <si>
    <t xml:space="preserve">SUBTOTAL VALOR GLOBAL PARA INTERVENTORÍA DE LA ACTUALIZACIÓN DE LOS ESTUDIOS Y DISEÑOS DE LOS COMPONENTES DE GEOTECNICA Y ESTRUCTURAS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</si>
</sst>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_-;_-@_-"/>
    <numFmt numFmtId="165" formatCode="_-&quot;$&quot;\ * #,##0.00_-;\-&quot;$&quot;\ * #,##0.00_-;_-&quot;$&quot;\ * &quot;-&quot;_-;_-@_-"/>
    <numFmt numFmtId="166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DAA2"/>
        <bgColor indexed="64"/>
      </patternFill>
    </fill>
    <fill>
      <patternFill patternType="solid">
        <fgColor rgb="FF94C56C"/>
        <bgColor indexed="64"/>
      </patternFill>
    </fill>
  </fills>
  <borders count="5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2" fillId="2" borderId="0" xfId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2" fillId="2" borderId="0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3" fillId="2" borderId="0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64" fontId="2" fillId="2" borderId="10" xfId="1" applyFont="1" applyFill="1" applyBorder="1" applyAlignment="1">
      <alignment horizontal="center" vertical="center"/>
    </xf>
    <xf numFmtId="164" fontId="2" fillId="2" borderId="19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164" fontId="7" fillId="2" borderId="10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0" xfId="1" applyFont="1" applyFill="1" applyBorder="1" applyAlignment="1">
      <alignment horizontal="center" vertical="center"/>
    </xf>
    <xf numFmtId="165" fontId="7" fillId="2" borderId="14" xfId="1" applyNumberFormat="1" applyFont="1" applyFill="1" applyBorder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64" fontId="7" fillId="2" borderId="15" xfId="1" applyFont="1" applyFill="1" applyBorder="1" applyAlignment="1">
      <alignment horizontal="center" vertical="center"/>
    </xf>
    <xf numFmtId="164" fontId="7" fillId="2" borderId="16" xfId="1" applyFont="1" applyFill="1" applyBorder="1" applyAlignment="1">
      <alignment horizontal="center" vertical="center"/>
    </xf>
    <xf numFmtId="165" fontId="7" fillId="2" borderId="0" xfId="1" applyNumberFormat="1" applyFont="1" applyFill="1" applyBorder="1" applyAlignment="1">
      <alignment horizontal="center" vertical="center"/>
    </xf>
    <xf numFmtId="165" fontId="7" fillId="2" borderId="18" xfId="1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right" vertical="center" wrapText="1"/>
    </xf>
    <xf numFmtId="165" fontId="6" fillId="3" borderId="12" xfId="1" applyNumberFormat="1" applyFont="1" applyFill="1" applyBorder="1" applyAlignment="1">
      <alignment horizontal="center" vertical="center"/>
    </xf>
    <xf numFmtId="164" fontId="7" fillId="2" borderId="12" xfId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164" fontId="7" fillId="3" borderId="7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5" xfId="0" applyFont="1" applyFill="1" applyBorder="1" applyAlignment="1">
      <alignment vertical="center"/>
    </xf>
    <xf numFmtId="0" fontId="7" fillId="2" borderId="26" xfId="0" applyFont="1" applyFill="1" applyBorder="1" applyAlignment="1">
      <alignment horizontal="right" vertical="center" wrapText="1"/>
    </xf>
    <xf numFmtId="165" fontId="7" fillId="2" borderId="27" xfId="1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right" vertical="center" wrapText="1"/>
    </xf>
    <xf numFmtId="165" fontId="5" fillId="4" borderId="12" xfId="1" applyNumberFormat="1" applyFont="1" applyFill="1" applyBorder="1" applyAlignment="1">
      <alignment horizontal="center" vertical="center"/>
    </xf>
    <xf numFmtId="165" fontId="6" fillId="3" borderId="30" xfId="1" applyNumberFormat="1" applyFont="1" applyFill="1" applyBorder="1" applyAlignment="1">
      <alignment horizontal="center" vertical="center"/>
    </xf>
    <xf numFmtId="164" fontId="7" fillId="4" borderId="32" xfId="1" applyFont="1" applyFill="1" applyBorder="1" applyAlignment="1">
      <alignment horizontal="center" vertical="center"/>
    </xf>
    <xf numFmtId="165" fontId="7" fillId="3" borderId="34" xfId="1" applyNumberFormat="1" applyFont="1" applyFill="1" applyBorder="1" applyAlignment="1">
      <alignment horizontal="center" vertical="center"/>
    </xf>
    <xf numFmtId="165" fontId="7" fillId="3" borderId="35" xfId="1" applyNumberFormat="1" applyFont="1" applyFill="1" applyBorder="1" applyAlignment="1">
      <alignment horizontal="center" vertical="center"/>
    </xf>
    <xf numFmtId="165" fontId="6" fillId="2" borderId="0" xfId="1" applyNumberFormat="1" applyFont="1" applyFill="1" applyBorder="1" applyAlignment="1">
      <alignment horizontal="center" vertical="center"/>
    </xf>
    <xf numFmtId="164" fontId="5" fillId="4" borderId="38" xfId="1" applyFont="1" applyFill="1" applyBorder="1" applyAlignment="1">
      <alignment horizontal="centerContinuous" vertical="center"/>
    </xf>
    <xf numFmtId="164" fontId="5" fillId="4" borderId="37" xfId="1" applyFont="1" applyFill="1" applyBorder="1" applyAlignment="1">
      <alignment horizontal="centerContinuous" vertical="center"/>
    </xf>
    <xf numFmtId="164" fontId="5" fillId="4" borderId="39" xfId="1" applyFont="1" applyFill="1" applyBorder="1" applyAlignment="1">
      <alignment horizontal="centerContinuous" vertical="center"/>
    </xf>
    <xf numFmtId="164" fontId="7" fillId="3" borderId="40" xfId="1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164" fontId="2" fillId="2" borderId="20" xfId="1" applyFont="1" applyFill="1" applyBorder="1" applyAlignment="1">
      <alignment horizontal="centerContinuous" vertical="center"/>
    </xf>
    <xf numFmtId="164" fontId="2" fillId="2" borderId="20" xfId="1" applyFont="1" applyFill="1" applyBorder="1" applyAlignment="1">
      <alignment horizontal="centerContinuous" vertical="top"/>
    </xf>
    <xf numFmtId="164" fontId="2" fillId="2" borderId="0" xfId="1" applyFont="1" applyFill="1" applyBorder="1" applyAlignment="1">
      <alignment vertical="center"/>
    </xf>
    <xf numFmtId="0" fontId="2" fillId="2" borderId="36" xfId="0" applyFont="1" applyFill="1" applyBorder="1" applyAlignment="1">
      <alignment horizontal="center" vertical="center" wrapText="1"/>
    </xf>
    <xf numFmtId="164" fontId="2" fillId="2" borderId="48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 wrapText="1"/>
    </xf>
    <xf numFmtId="164" fontId="7" fillId="2" borderId="8" xfId="1" applyFont="1" applyFill="1" applyBorder="1" applyAlignment="1">
      <alignment horizontal="center" vertical="center"/>
    </xf>
    <xf numFmtId="165" fontId="7" fillId="2" borderId="33" xfId="1" applyNumberFormat="1" applyFont="1" applyFill="1" applyBorder="1" applyAlignment="1">
      <alignment horizontal="center" vertical="center"/>
    </xf>
    <xf numFmtId="165" fontId="7" fillId="3" borderId="29" xfId="1" applyNumberFormat="1" applyFont="1" applyFill="1" applyBorder="1" applyAlignment="1">
      <alignment horizontal="center" vertical="center"/>
    </xf>
    <xf numFmtId="165" fontId="7" fillId="3" borderId="21" xfId="1" applyNumberFormat="1" applyFont="1" applyFill="1" applyBorder="1" applyAlignment="1">
      <alignment horizontal="center" vertical="center"/>
    </xf>
    <xf numFmtId="164" fontId="7" fillId="3" borderId="50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 wrapText="1"/>
    </xf>
    <xf numFmtId="165" fontId="7" fillId="2" borderId="51" xfId="1" applyNumberFormat="1" applyFont="1" applyFill="1" applyBorder="1" applyAlignment="1">
      <alignment horizontal="center" vertical="center"/>
    </xf>
    <xf numFmtId="164" fontId="7" fillId="2" borderId="47" xfId="1" applyFont="1" applyFill="1" applyBorder="1" applyAlignment="1">
      <alignment horizontal="center" vertical="center"/>
    </xf>
    <xf numFmtId="165" fontId="5" fillId="4" borderId="6" xfId="1" applyNumberFormat="1" applyFont="1" applyFill="1" applyBorder="1" applyAlignment="1">
      <alignment horizontal="center" vertical="center"/>
    </xf>
    <xf numFmtId="165" fontId="5" fillId="4" borderId="49" xfId="1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right" vertical="center" wrapText="1"/>
    </xf>
    <xf numFmtId="164" fontId="6" fillId="3" borderId="51" xfId="1" applyFont="1" applyFill="1" applyBorder="1" applyAlignment="1">
      <alignment horizontal="center" vertical="center"/>
    </xf>
    <xf numFmtId="164" fontId="6" fillId="3" borderId="49" xfId="1" applyFont="1" applyFill="1" applyBorder="1" applyAlignment="1">
      <alignment horizontal="center" vertical="center"/>
    </xf>
    <xf numFmtId="164" fontId="6" fillId="3" borderId="12" xfId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Continuous" vertical="center"/>
    </xf>
    <xf numFmtId="164" fontId="6" fillId="3" borderId="7" xfId="1" applyFont="1" applyFill="1" applyBorder="1" applyAlignment="1">
      <alignment horizontal="centerContinuous" vertical="center"/>
    </xf>
    <xf numFmtId="165" fontId="7" fillId="3" borderId="52" xfId="1" applyNumberFormat="1" applyFont="1" applyFill="1" applyBorder="1" applyAlignment="1">
      <alignment horizontal="center" vertical="center"/>
    </xf>
    <xf numFmtId="165" fontId="7" fillId="3" borderId="33" xfId="1" applyNumberFormat="1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vertical="center" wrapText="1"/>
    </xf>
    <xf numFmtId="0" fontId="2" fillId="2" borderId="44" xfId="0" applyFont="1" applyFill="1" applyBorder="1" applyAlignment="1">
      <alignment vertical="center" wrapText="1"/>
    </xf>
    <xf numFmtId="0" fontId="2" fillId="2" borderId="46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164" fontId="6" fillId="3" borderId="23" xfId="1" applyFont="1" applyFill="1" applyBorder="1" applyAlignment="1">
      <alignment horizontal="center" vertical="center"/>
    </xf>
    <xf numFmtId="164" fontId="6" fillId="3" borderId="25" xfId="1" applyFont="1" applyFill="1" applyBorder="1" applyAlignment="1">
      <alignment horizontal="center" vertical="center"/>
    </xf>
    <xf numFmtId="164" fontId="6" fillId="0" borderId="31" xfId="1" applyFont="1" applyFill="1" applyBorder="1" applyAlignment="1">
      <alignment horizontal="center" vertical="center"/>
    </xf>
    <xf numFmtId="164" fontId="6" fillId="0" borderId="41" xfId="1" applyFont="1" applyFill="1" applyBorder="1" applyAlignment="1">
      <alignment horizontal="center" vertical="center"/>
    </xf>
    <xf numFmtId="164" fontId="6" fillId="3" borderId="28" xfId="1" applyFont="1" applyFill="1" applyBorder="1" applyAlignment="1">
      <alignment horizontal="center" vertical="center"/>
    </xf>
    <xf numFmtId="164" fontId="6" fillId="3" borderId="42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 wrapText="1"/>
    </xf>
    <xf numFmtId="165" fontId="7" fillId="0" borderId="33" xfId="1" applyNumberFormat="1" applyFont="1" applyFill="1" applyBorder="1" applyAlignment="1">
      <alignment horizontal="center" vertical="center"/>
    </xf>
  </cellXfs>
  <cellStyles count="3">
    <cellStyle name="Moneda [0]" xfId="1" builtinId="7"/>
    <cellStyle name="Moneda 14" xfId="2"/>
    <cellStyle name="Normal" xfId="0" builtinId="0"/>
  </cellStyles>
  <dxfs count="18"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DAA2"/>
      <color rgb="FF94C5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5453091</xdr:colOff>
      <xdr:row>3</xdr:row>
      <xdr:rowOff>866</xdr:rowOff>
    </xdr:from>
    <xdr:to>
      <xdr:col>2</xdr:col>
      <xdr:colOff>6501757</xdr:colOff>
      <xdr:row>7</xdr:row>
      <xdr:rowOff>320387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8000" y="503093"/>
          <a:ext cx="1048666" cy="942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I41"/>
  <sheetViews>
    <sheetView tabSelected="1" view="pageBreakPreview" zoomScale="55" zoomScaleNormal="100" zoomScaleSheetLayoutView="55" workbookViewId="0">
      <selection activeCell="N23" sqref="N23"/>
    </sheetView>
  </sheetViews>
  <sheetFormatPr baseColWidth="10" defaultColWidth="11.42578125" defaultRowHeight="12.75" x14ac:dyDescent="0.25"/>
  <cols>
    <col min="1" max="2" width="3.7109375" style="1" customWidth="1"/>
    <col min="3" max="3" width="145.140625" style="2" customWidth="1"/>
    <col min="4" max="4" width="30" style="3" customWidth="1"/>
    <col min="5" max="5" width="3.7109375" style="1" customWidth="1"/>
    <col min="6" max="6" width="33" style="3" customWidth="1"/>
    <col min="7" max="7" width="33.42578125" style="3" customWidth="1"/>
    <col min="8" max="8" width="29.42578125" style="3" customWidth="1"/>
    <col min="9" max="10" width="3.7109375" style="1" customWidth="1"/>
    <col min="11" max="12" width="11.42578125" style="1"/>
    <col min="13" max="13" width="26.28515625" style="1" customWidth="1"/>
    <col min="14" max="16384" width="11.42578125" style="1"/>
  </cols>
  <sheetData>
    <row r="1" spans="2:9" ht="13.5" thickBot="1" x14ac:dyDescent="0.3"/>
    <row r="2" spans="2:9" ht="14.25" thickTop="1" thickBot="1" x14ac:dyDescent="0.3">
      <c r="B2" s="4"/>
      <c r="C2" s="5"/>
      <c r="D2" s="6"/>
      <c r="E2" s="7"/>
      <c r="F2" s="6"/>
      <c r="G2" s="6"/>
      <c r="H2" s="6"/>
      <c r="I2" s="8"/>
    </row>
    <row r="3" spans="2:9" x14ac:dyDescent="0.25">
      <c r="B3" s="9"/>
      <c r="C3" s="60"/>
      <c r="D3" s="61"/>
      <c r="F3" s="10"/>
      <c r="G3" s="10"/>
      <c r="H3" s="10"/>
      <c r="I3" s="11"/>
    </row>
    <row r="4" spans="2:9" x14ac:dyDescent="0.25">
      <c r="B4" s="9"/>
      <c r="C4" s="16"/>
      <c r="D4" s="17"/>
      <c r="F4" s="10"/>
      <c r="G4" s="10"/>
      <c r="H4" s="10"/>
      <c r="I4" s="11"/>
    </row>
    <row r="5" spans="2:9" x14ac:dyDescent="0.25">
      <c r="B5" s="9"/>
      <c r="C5" s="16"/>
      <c r="D5" s="17"/>
      <c r="F5" s="10"/>
      <c r="G5" s="10"/>
      <c r="H5" s="10"/>
      <c r="I5" s="11"/>
    </row>
    <row r="6" spans="2:9" x14ac:dyDescent="0.25">
      <c r="B6" s="9"/>
      <c r="C6" s="16"/>
      <c r="D6" s="17"/>
      <c r="F6" s="10"/>
      <c r="G6" s="10"/>
      <c r="H6" s="10"/>
      <c r="I6" s="11"/>
    </row>
    <row r="7" spans="2:9" x14ac:dyDescent="0.25">
      <c r="B7" s="9"/>
      <c r="C7" s="16"/>
      <c r="D7" s="17"/>
      <c r="F7" s="10"/>
      <c r="G7" s="10"/>
      <c r="H7" s="10"/>
      <c r="I7" s="11"/>
    </row>
    <row r="8" spans="2:9" ht="26.25" customHeight="1" x14ac:dyDescent="0.25">
      <c r="B8" s="39"/>
      <c r="C8" s="62"/>
      <c r="D8" s="63"/>
      <c r="E8" s="40"/>
      <c r="F8" s="40"/>
      <c r="G8" s="40"/>
      <c r="H8" s="40"/>
      <c r="I8" s="41"/>
    </row>
    <row r="9" spans="2:9" ht="3" customHeight="1" x14ac:dyDescent="0.25">
      <c r="B9" s="12"/>
      <c r="C9" s="99" t="s">
        <v>10</v>
      </c>
      <c r="D9" s="100"/>
      <c r="E9" s="14"/>
      <c r="F9" s="13"/>
      <c r="G9" s="13"/>
      <c r="H9" s="13"/>
      <c r="I9" s="15"/>
    </row>
    <row r="10" spans="2:9" x14ac:dyDescent="0.25">
      <c r="B10" s="39"/>
      <c r="C10" s="99"/>
      <c r="D10" s="100"/>
      <c r="E10" s="40"/>
      <c r="F10" s="40"/>
      <c r="G10" s="40"/>
      <c r="H10" s="40"/>
      <c r="I10" s="41"/>
    </row>
    <row r="11" spans="2:9" ht="11.25" customHeight="1" x14ac:dyDescent="0.25">
      <c r="B11" s="9"/>
      <c r="C11" s="16"/>
      <c r="D11" s="17"/>
      <c r="F11" s="10"/>
      <c r="G11" s="10"/>
      <c r="H11" s="10"/>
      <c r="I11" s="11"/>
    </row>
    <row r="12" spans="2:9" ht="63.6" customHeight="1" x14ac:dyDescent="0.25">
      <c r="B12" s="36"/>
      <c r="C12" s="97" t="s">
        <v>11</v>
      </c>
      <c r="D12" s="98"/>
      <c r="E12" s="37"/>
      <c r="F12" s="37"/>
      <c r="G12" s="37"/>
      <c r="H12" s="37"/>
      <c r="I12" s="38"/>
    </row>
    <row r="13" spans="2:9" ht="13.5" thickBot="1" x14ac:dyDescent="0.3">
      <c r="B13" s="9"/>
      <c r="C13" s="64"/>
      <c r="D13" s="18"/>
      <c r="F13" s="10"/>
      <c r="G13" s="10"/>
      <c r="H13" s="10"/>
      <c r="I13" s="11"/>
    </row>
    <row r="14" spans="2:9" ht="30" customHeight="1" thickTop="1" thickBot="1" x14ac:dyDescent="0.3">
      <c r="B14" s="9"/>
      <c r="C14" s="87" t="s">
        <v>0</v>
      </c>
      <c r="D14" s="88"/>
      <c r="E14" s="20"/>
      <c r="F14" s="53" t="s">
        <v>1</v>
      </c>
      <c r="G14" s="51"/>
      <c r="H14" s="52"/>
      <c r="I14" s="11"/>
    </row>
    <row r="15" spans="2:9" ht="30" customHeight="1" thickTop="1" thickBot="1" x14ac:dyDescent="0.3">
      <c r="B15" s="9"/>
      <c r="C15" s="34"/>
      <c r="D15" s="35"/>
      <c r="E15" s="23"/>
      <c r="F15" s="47"/>
      <c r="G15" s="69"/>
      <c r="H15" s="54"/>
      <c r="I15" s="11"/>
    </row>
    <row r="16" spans="2:9" ht="17.25" customHeight="1" thickBot="1" x14ac:dyDescent="0.3">
      <c r="B16" s="9"/>
      <c r="C16" s="21"/>
      <c r="D16" s="22"/>
      <c r="E16" s="23"/>
      <c r="F16" s="47"/>
      <c r="G16" s="24"/>
      <c r="H16" s="22"/>
      <c r="I16" s="11"/>
    </row>
    <row r="17" spans="2:9" ht="24" customHeight="1" x14ac:dyDescent="0.25">
      <c r="B17" s="9"/>
      <c r="C17" s="89" t="s">
        <v>2</v>
      </c>
      <c r="D17" s="91" t="s">
        <v>3</v>
      </c>
      <c r="E17" s="20"/>
      <c r="F17" s="93" t="s">
        <v>4</v>
      </c>
      <c r="G17" s="95" t="s">
        <v>5</v>
      </c>
      <c r="H17" s="91" t="s">
        <v>6</v>
      </c>
      <c r="I17" s="11"/>
    </row>
    <row r="18" spans="2:9" ht="24" customHeight="1" thickBot="1" x14ac:dyDescent="0.3">
      <c r="B18" s="9"/>
      <c r="C18" s="90"/>
      <c r="D18" s="92"/>
      <c r="E18" s="20"/>
      <c r="F18" s="94"/>
      <c r="G18" s="96"/>
      <c r="H18" s="92"/>
      <c r="I18" s="11"/>
    </row>
    <row r="19" spans="2:9" ht="42" customHeight="1" thickBot="1" x14ac:dyDescent="0.3">
      <c r="B19" s="9"/>
      <c r="C19" s="79" t="s">
        <v>12</v>
      </c>
      <c r="D19" s="80"/>
      <c r="E19" s="20"/>
      <c r="F19" s="76"/>
      <c r="G19" s="77"/>
      <c r="H19" s="78"/>
      <c r="I19" s="11"/>
    </row>
    <row r="20" spans="2:9" ht="50.1" customHeight="1" x14ac:dyDescent="0.25">
      <c r="B20" s="9"/>
      <c r="C20" s="101" t="s">
        <v>22</v>
      </c>
      <c r="D20" s="25">
        <v>46840471</v>
      </c>
      <c r="E20" s="26"/>
      <c r="F20" s="102"/>
      <c r="G20" s="67">
        <f>+ROUND(F20,0)</f>
        <v>0</v>
      </c>
      <c r="H20" s="27" t="str">
        <f>IF(OR(G20&lt;=0,G20&gt;$D20),"ERROR","OK")</f>
        <v>ERROR</v>
      </c>
      <c r="I20" s="11"/>
    </row>
    <row r="21" spans="2:9" ht="50.1" customHeight="1" thickBot="1" x14ac:dyDescent="0.3">
      <c r="B21" s="9"/>
      <c r="C21" s="42" t="s">
        <v>21</v>
      </c>
      <c r="D21" s="43">
        <v>8899689</v>
      </c>
      <c r="E21" s="26"/>
      <c r="F21" s="48"/>
      <c r="G21" s="68">
        <f>+ROUND(G20*0.19,0)</f>
        <v>0</v>
      </c>
      <c r="H21" s="27" t="str">
        <f t="shared" ref="H21" si="0">IF(OR(G21&lt;=0,G21&gt;$D21),"ERROR","OK")</f>
        <v>ERROR</v>
      </c>
      <c r="I21" s="11"/>
    </row>
    <row r="22" spans="2:9" ht="49.5" customHeight="1" thickBot="1" x14ac:dyDescent="0.3">
      <c r="B22" s="9"/>
      <c r="C22" s="31" t="s">
        <v>20</v>
      </c>
      <c r="D22" s="32">
        <v>55740160</v>
      </c>
      <c r="E22" s="26"/>
      <c r="F22" s="49"/>
      <c r="G22" s="46">
        <f>+SUM(G20:G21)</f>
        <v>0</v>
      </c>
      <c r="H22" s="28" t="str">
        <f>IF(OR(G22&lt;=0,G22&gt;$D22,COUNTIF(H20:H21,"ERROR")&gt;0),"ERROR","OK")</f>
        <v>ERROR</v>
      </c>
      <c r="I22" s="11"/>
    </row>
    <row r="23" spans="2:9" ht="17.25" customHeight="1" thickBot="1" x14ac:dyDescent="0.3">
      <c r="B23" s="9"/>
      <c r="C23" s="70"/>
      <c r="D23" s="29"/>
      <c r="E23" s="26"/>
      <c r="F23" s="71"/>
      <c r="G23" s="30"/>
      <c r="H23" s="65"/>
      <c r="I23" s="11"/>
    </row>
    <row r="24" spans="2:9" ht="50.1" customHeight="1" x14ac:dyDescent="0.25">
      <c r="B24" s="9"/>
      <c r="C24" s="101" t="s">
        <v>19</v>
      </c>
      <c r="D24" s="25">
        <v>130381770</v>
      </c>
      <c r="E24" s="26"/>
      <c r="F24" s="82"/>
      <c r="G24" s="67">
        <f>$D24</f>
        <v>130381770</v>
      </c>
      <c r="H24" s="27" t="str">
        <f>IF(OR(G24&lt;&gt;$D24),"ERROR","VALOR FIJO")</f>
        <v>VALOR FIJO</v>
      </c>
      <c r="I24" s="11"/>
    </row>
    <row r="25" spans="2:9" ht="50.1" customHeight="1" thickBot="1" x14ac:dyDescent="0.3">
      <c r="B25" s="9"/>
      <c r="C25" s="42" t="s">
        <v>18</v>
      </c>
      <c r="D25" s="43">
        <v>24772536</v>
      </c>
      <c r="E25" s="26"/>
      <c r="F25" s="48"/>
      <c r="G25" s="68">
        <f>+ROUND(G24*0.19,0)</f>
        <v>24772536</v>
      </c>
      <c r="H25" s="27" t="str">
        <f>IF(OR(G25&lt;&gt;$D25),"ERROR","VALOR FIJO")</f>
        <v>VALOR FIJO</v>
      </c>
      <c r="I25" s="11"/>
    </row>
    <row r="26" spans="2:9" ht="50.1" customHeight="1" thickBot="1" x14ac:dyDescent="0.3">
      <c r="B26" s="9"/>
      <c r="C26" s="31" t="s">
        <v>17</v>
      </c>
      <c r="D26" s="32">
        <v>155154306</v>
      </c>
      <c r="E26" s="26"/>
      <c r="F26" s="49"/>
      <c r="G26" s="46">
        <f>+SUM(G24:G25)</f>
        <v>155154306</v>
      </c>
      <c r="H26" s="28" t="str">
        <f>IF(OR(G26&lt;&gt;$D26,COUNTIF(H24:H25,"ERROR")&gt;0),"ERROR","VALOR FIJO")</f>
        <v>VALOR FIJO</v>
      </c>
      <c r="I26" s="11"/>
    </row>
    <row r="27" spans="2:9" ht="17.25" customHeight="1" thickBot="1" x14ac:dyDescent="0.3">
      <c r="B27" s="9"/>
      <c r="C27" s="70"/>
      <c r="D27" s="29"/>
      <c r="E27" s="26"/>
      <c r="F27" s="71"/>
      <c r="G27" s="30"/>
      <c r="H27" s="65"/>
      <c r="I27" s="11"/>
    </row>
    <row r="28" spans="2:9" ht="42" customHeight="1" thickBot="1" x14ac:dyDescent="0.3">
      <c r="B28" s="9"/>
      <c r="C28" s="34" t="s">
        <v>16</v>
      </c>
      <c r="D28" s="80"/>
      <c r="E28" s="20"/>
      <c r="F28" s="76"/>
      <c r="G28" s="77"/>
      <c r="H28" s="78"/>
      <c r="I28" s="11"/>
    </row>
    <row r="29" spans="2:9" ht="50.1" customHeight="1" x14ac:dyDescent="0.25">
      <c r="B29" s="9"/>
      <c r="C29" s="75" t="s">
        <v>15</v>
      </c>
      <c r="D29" s="25">
        <v>139894068</v>
      </c>
      <c r="E29" s="26"/>
      <c r="F29" s="66"/>
      <c r="G29" s="67">
        <f>+ROUND(F29,0)</f>
        <v>0</v>
      </c>
      <c r="H29" s="27" t="str">
        <f>IF(OR(G29&lt;=0,G29&gt;$D29),"ERROR","OK")</f>
        <v>ERROR</v>
      </c>
      <c r="I29" s="11"/>
    </row>
    <row r="30" spans="2:9" ht="50.1" customHeight="1" thickBot="1" x14ac:dyDescent="0.3">
      <c r="B30" s="9"/>
      <c r="C30" s="42" t="s">
        <v>14</v>
      </c>
      <c r="D30" s="43">
        <v>26579873</v>
      </c>
      <c r="E30" s="26"/>
      <c r="F30" s="48"/>
      <c r="G30" s="68">
        <f>+ROUND(G29*0.19,0)</f>
        <v>0</v>
      </c>
      <c r="H30" s="27" t="str">
        <f t="shared" ref="H30" si="1">IF(OR(G30&lt;=0,G30&gt;$D30),"ERROR","OK")</f>
        <v>ERROR</v>
      </c>
      <c r="I30" s="11"/>
    </row>
    <row r="31" spans="2:9" ht="50.1" customHeight="1" thickBot="1" x14ac:dyDescent="0.3">
      <c r="B31" s="9"/>
      <c r="C31" s="31" t="s">
        <v>23</v>
      </c>
      <c r="D31" s="32">
        <v>166473941</v>
      </c>
      <c r="E31" s="26"/>
      <c r="F31" s="81"/>
      <c r="G31" s="46">
        <f>+SUM(G29:G30)</f>
        <v>0</v>
      </c>
      <c r="H31" s="28" t="str">
        <f>IF(OR(G31&lt;=0,G31&gt;$D31,COUNTIF(H29:H30,"ERROR")&gt;0),"ERROR","OK")</f>
        <v>ERROR</v>
      </c>
      <c r="I31" s="11"/>
    </row>
    <row r="32" spans="2:9" ht="17.25" customHeight="1" thickBot="1" x14ac:dyDescent="0.3">
      <c r="B32" s="9"/>
      <c r="C32" s="70"/>
      <c r="D32" s="29"/>
      <c r="E32" s="26"/>
      <c r="F32" s="29"/>
      <c r="G32" s="50"/>
      <c r="H32" s="72"/>
      <c r="I32" s="11"/>
    </row>
    <row r="33" spans="2:9" ht="73.5" customHeight="1" thickBot="1" x14ac:dyDescent="0.3">
      <c r="B33" s="9"/>
      <c r="C33" s="44" t="s">
        <v>13</v>
      </c>
      <c r="D33" s="45">
        <v>377368407</v>
      </c>
      <c r="E33" s="26"/>
      <c r="F33" s="73"/>
      <c r="G33" s="74">
        <f>+G22+G26+G31</f>
        <v>155154306</v>
      </c>
      <c r="H33" s="33" t="str">
        <f>IF(OR(G33&lt;=0,G33&gt;$D33,COUNTIF(H20:H32,"ERROR")&gt;0),"ERROR","OK")</f>
        <v>ERROR</v>
      </c>
      <c r="I33" s="11"/>
    </row>
    <row r="34" spans="2:9" x14ac:dyDescent="0.25">
      <c r="B34" s="9"/>
      <c r="D34" s="10"/>
      <c r="F34" s="10"/>
      <c r="G34" s="10"/>
      <c r="H34" s="10"/>
      <c r="I34" s="11"/>
    </row>
    <row r="35" spans="2:9" ht="117.6" customHeight="1" x14ac:dyDescent="0.25">
      <c r="B35" s="9"/>
      <c r="C35" s="83" t="s">
        <v>9</v>
      </c>
      <c r="D35" s="84"/>
      <c r="E35" s="55"/>
      <c r="F35" s="56"/>
      <c r="G35" s="56"/>
      <c r="H35" s="56"/>
      <c r="I35" s="11"/>
    </row>
    <row r="36" spans="2:9" ht="31.15" customHeight="1" x14ac:dyDescent="0.25">
      <c r="B36" s="9"/>
      <c r="C36" s="85" t="s">
        <v>7</v>
      </c>
      <c r="D36" s="86"/>
      <c r="E36" s="55"/>
      <c r="F36" s="56"/>
      <c r="G36" s="56"/>
      <c r="H36" s="56"/>
      <c r="I36" s="11"/>
    </row>
    <row r="37" spans="2:9" ht="30" customHeight="1" thickBot="1" x14ac:dyDescent="0.3">
      <c r="B37" s="9"/>
      <c r="C37" s="19"/>
      <c r="D37" s="19"/>
      <c r="E37" s="19"/>
      <c r="F37" s="58" t="s">
        <v>8</v>
      </c>
      <c r="G37" s="57"/>
      <c r="H37" s="57"/>
      <c r="I37" s="11"/>
    </row>
    <row r="38" spans="2:9" ht="13.5" thickTop="1" x14ac:dyDescent="0.25">
      <c r="B38" s="7"/>
      <c r="C38" s="5"/>
      <c r="D38" s="6"/>
      <c r="E38" s="7"/>
      <c r="F38" s="6"/>
      <c r="G38" s="6"/>
      <c r="H38" s="6"/>
      <c r="I38" s="7"/>
    </row>
    <row r="39" spans="2:9" ht="78.75" customHeight="1" x14ac:dyDescent="0.25">
      <c r="D39" s="10"/>
      <c r="F39" s="10"/>
      <c r="G39" s="10"/>
      <c r="H39" s="10"/>
    </row>
    <row r="40" spans="2:9" x14ac:dyDescent="0.25">
      <c r="D40" s="10"/>
      <c r="F40" s="59"/>
      <c r="G40" s="59"/>
      <c r="H40" s="59"/>
    </row>
    <row r="41" spans="2:9" x14ac:dyDescent="0.25">
      <c r="D41" s="10"/>
      <c r="F41" s="10"/>
      <c r="G41" s="10"/>
      <c r="H41" s="10"/>
    </row>
  </sheetData>
  <mergeCells count="10">
    <mergeCell ref="F17:F18"/>
    <mergeCell ref="G17:G18"/>
    <mergeCell ref="H17:H18"/>
    <mergeCell ref="C12:D12"/>
    <mergeCell ref="C9:D10"/>
    <mergeCell ref="C35:D35"/>
    <mergeCell ref="C36:D36"/>
    <mergeCell ref="C14:D14"/>
    <mergeCell ref="C17:C18"/>
    <mergeCell ref="D17:D18"/>
  </mergeCells>
  <conditionalFormatting sqref="H41:H1048576 H38:H39 H1:H17 H20 H27 H32:H34 H22:H23">
    <cfRule type="containsText" dxfId="17" priority="79" operator="containsText" text="VALOR FIJO">
      <formula>NOT(ISERROR(SEARCH("VALOR FIJO",H1)))</formula>
    </cfRule>
    <cfRule type="containsText" dxfId="16" priority="80" operator="containsText" text="OK">
      <formula>NOT(ISERROR(SEARCH("OK",H1)))</formula>
    </cfRule>
    <cfRule type="containsText" dxfId="15" priority="81" operator="containsText" text="ERROR">
      <formula>NOT(ISERROR(SEARCH("ERROR",H1)))</formula>
    </cfRule>
  </conditionalFormatting>
  <conditionalFormatting sqref="H21">
    <cfRule type="containsText" dxfId="14" priority="76" operator="containsText" text="VALOR FIJO">
      <formula>NOT(ISERROR(SEARCH("VALOR FIJO",H21)))</formula>
    </cfRule>
    <cfRule type="containsText" dxfId="13" priority="77" operator="containsText" text="OK">
      <formula>NOT(ISERROR(SEARCH("OK",H21)))</formula>
    </cfRule>
    <cfRule type="containsText" dxfId="12" priority="78" operator="containsText" text="ERROR">
      <formula>NOT(ISERROR(SEARCH("ERROR",H21)))</formula>
    </cfRule>
  </conditionalFormatting>
  <conditionalFormatting sqref="H25">
    <cfRule type="containsText" dxfId="11" priority="7" operator="containsText" text="VALOR FIJO">
      <formula>NOT(ISERROR(SEARCH("VALOR FIJO",H25)))</formula>
    </cfRule>
    <cfRule type="containsText" dxfId="10" priority="8" operator="containsText" text="OK">
      <formula>NOT(ISERROR(SEARCH("OK",H25)))</formula>
    </cfRule>
    <cfRule type="containsText" dxfId="9" priority="9" operator="containsText" text="ERROR">
      <formula>NOT(ISERROR(SEARCH("ERROR",H25)))</formula>
    </cfRule>
  </conditionalFormatting>
  <conditionalFormatting sqref="H24 H26">
    <cfRule type="containsText" dxfId="8" priority="10" operator="containsText" text="VALOR FIJO">
      <formula>NOT(ISERROR(SEARCH("VALOR FIJO",H24)))</formula>
    </cfRule>
    <cfRule type="containsText" dxfId="7" priority="11" operator="containsText" text="OK">
      <formula>NOT(ISERROR(SEARCH("OK",H24)))</formula>
    </cfRule>
    <cfRule type="containsText" dxfId="6" priority="12" operator="containsText" text="ERROR">
      <formula>NOT(ISERROR(SEARCH("ERROR",H24)))</formula>
    </cfRule>
  </conditionalFormatting>
  <conditionalFormatting sqref="H30">
    <cfRule type="containsText" dxfId="5" priority="1" operator="containsText" text="VALOR FIJO">
      <formula>NOT(ISERROR(SEARCH("VALOR FIJO",H30)))</formula>
    </cfRule>
    <cfRule type="containsText" dxfId="4" priority="2" operator="containsText" text="OK">
      <formula>NOT(ISERROR(SEARCH("OK",H30)))</formula>
    </cfRule>
    <cfRule type="containsText" dxfId="3" priority="3" operator="containsText" text="ERROR">
      <formula>NOT(ISERROR(SEARCH("ERROR",H30)))</formula>
    </cfRule>
  </conditionalFormatting>
  <conditionalFormatting sqref="H29 H31">
    <cfRule type="containsText" dxfId="2" priority="4" operator="containsText" text="VALOR FIJO">
      <formula>NOT(ISERROR(SEARCH("VALOR FIJO",H29)))</formula>
    </cfRule>
    <cfRule type="containsText" dxfId="1" priority="5" operator="containsText" text="OK">
      <formula>NOT(ISERROR(SEARCH("OK",H29)))</formula>
    </cfRule>
    <cfRule type="containsText" dxfId="0" priority="6" operator="containsText" text="ERROR">
      <formula>NOT(ISERROR(SEARCH("ERROR",H29)))</formula>
    </cfRule>
  </conditionalFormatting>
  <pageMargins left="0.7" right="0.7" top="0.75" bottom="0.75" header="0.3" footer="0.3"/>
  <pageSetup paperSize="9" scale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Gutierrez</dc:creator>
  <cp:lastModifiedBy>Rafael Ignacio Saldarriaga Paez</cp:lastModifiedBy>
  <dcterms:created xsi:type="dcterms:W3CDTF">2021-09-24T04:05:54Z</dcterms:created>
  <dcterms:modified xsi:type="dcterms:W3CDTF">2023-03-30T15:53:05Z</dcterms:modified>
</cp:coreProperties>
</file>