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URT CONTRATACIÓN\Mantenimiento_Preventivo_y_Correctivo_bienes\"/>
    </mc:Choice>
  </mc:AlternateContent>
  <bookViews>
    <workbookView xWindow="0" yWindow="0" windowWidth="20490" windowHeight="7050" activeTab="1"/>
  </bookViews>
  <sheets>
    <sheet name="CUADRO COMPARATIVO" sheetId="33" r:id="rId1"/>
    <sheet name="ML" sheetId="34" r:id="rId2"/>
  </sheets>
  <externalReferences>
    <externalReference r:id="rId3"/>
    <externalReference r:id="rId4"/>
  </externalReferences>
  <definedNames>
    <definedName name="AA">'[1]Base listas desplegables'!$G$3:$G$13</definedName>
    <definedName name="ACTIVID">'[1]Base listas desplegables'!$J$3:$J$11</definedName>
    <definedName name="_xlnm.Print_Area" localSheetId="0">'CUADRO COMPARATIVO'!$A$1:$R$33</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7" i="34" l="1"/>
  <c r="J63" i="34"/>
  <c r="J48" i="34"/>
  <c r="J47" i="34"/>
  <c r="K137" i="34" l="1"/>
  <c r="L97" i="34"/>
  <c r="K97" i="34"/>
  <c r="L63" i="34"/>
  <c r="K63" i="34"/>
  <c r="L48" i="34"/>
  <c r="L47" i="34"/>
  <c r="L52" i="34"/>
  <c r="L53" i="34"/>
  <c r="L54" i="34"/>
  <c r="L55" i="34"/>
  <c r="L56" i="34"/>
  <c r="L58" i="34"/>
  <c r="L59" i="34"/>
  <c r="L60" i="34"/>
  <c r="L61" i="34"/>
  <c r="L62" i="34"/>
  <c r="L64" i="34"/>
  <c r="L65" i="34"/>
  <c r="L67" i="34"/>
  <c r="L68" i="34"/>
  <c r="L69" i="34"/>
  <c r="L70" i="34"/>
  <c r="L71" i="34"/>
  <c r="L72" i="34"/>
  <c r="L73" i="34"/>
  <c r="L75" i="34"/>
  <c r="L76" i="34"/>
  <c r="L77" i="34"/>
  <c r="L78" i="34"/>
  <c r="L79" i="34"/>
  <c r="L80" i="34"/>
  <c r="L81" i="34"/>
  <c r="L82" i="34"/>
  <c r="L84" i="34"/>
  <c r="L85" i="34"/>
  <c r="L86" i="34"/>
  <c r="L87" i="34"/>
  <c r="L88" i="34"/>
  <c r="L89" i="34"/>
  <c r="L90" i="34"/>
  <c r="L91" i="34"/>
  <c r="L92" i="34"/>
  <c r="L94" i="34"/>
  <c r="L95" i="34"/>
  <c r="L96" i="34"/>
  <c r="L98" i="34"/>
  <c r="L99" i="34"/>
  <c r="L100" i="34"/>
  <c r="L101" i="34"/>
  <c r="L102" i="34"/>
  <c r="L103" i="34"/>
  <c r="L104" i="34"/>
  <c r="L105" i="34"/>
  <c r="L106" i="34"/>
  <c r="L107" i="34"/>
  <c r="L108" i="34"/>
  <c r="L109" i="34"/>
  <c r="L110" i="34"/>
  <c r="L111" i="34"/>
  <c r="L112" i="34"/>
  <c r="L113" i="34"/>
  <c r="L114" i="34"/>
  <c r="L116" i="34"/>
  <c r="L117" i="34"/>
  <c r="L118" i="34"/>
  <c r="L119" i="34"/>
  <c r="L120" i="34"/>
  <c r="L121" i="34"/>
  <c r="L122" i="34"/>
  <c r="L123" i="34"/>
  <c r="L124" i="34"/>
  <c r="L125" i="34"/>
  <c r="L126" i="34"/>
  <c r="L128" i="34"/>
  <c r="L130" i="34"/>
  <c r="L131" i="34"/>
  <c r="L132" i="34"/>
  <c r="L133" i="34"/>
  <c r="L134" i="34"/>
  <c r="L135" i="34"/>
  <c r="L136" i="34"/>
  <c r="L137" i="34"/>
  <c r="L138" i="34"/>
  <c r="L139" i="34"/>
  <c r="L140" i="34"/>
  <c r="L141" i="34"/>
  <c r="L142" i="34"/>
  <c r="L143" i="34"/>
  <c r="L144" i="34"/>
  <c r="L145" i="34"/>
  <c r="L146" i="34"/>
  <c r="L147" i="34"/>
  <c r="L148" i="34"/>
  <c r="L150" i="34"/>
  <c r="L151" i="34"/>
  <c r="L152" i="34"/>
  <c r="L153" i="34"/>
  <c r="L154" i="34"/>
  <c r="L155" i="34"/>
  <c r="L156" i="34"/>
  <c r="L157" i="34"/>
  <c r="L158" i="34"/>
  <c r="L159" i="34"/>
  <c r="L161" i="34"/>
  <c r="L162" i="34"/>
  <c r="L163" i="34"/>
  <c r="L164" i="34"/>
  <c r="L165" i="34"/>
  <c r="L166" i="34"/>
  <c r="L167" i="34"/>
  <c r="L168" i="34"/>
  <c r="L169" i="34"/>
  <c r="L170" i="34"/>
  <c r="L171" i="34"/>
  <c r="L172" i="34"/>
  <c r="L173" i="34"/>
  <c r="L174" i="34"/>
  <c r="L176" i="34"/>
  <c r="L178" i="34"/>
  <c r="L180" i="34"/>
  <c r="L45" i="34"/>
  <c r="L46" i="34"/>
  <c r="L49" i="34"/>
  <c r="L50" i="34"/>
  <c r="K52" i="34"/>
  <c r="K53" i="34"/>
  <c r="K54" i="34"/>
  <c r="K55" i="34"/>
  <c r="K56" i="34"/>
  <c r="K58" i="34"/>
  <c r="K59" i="34"/>
  <c r="K60" i="34"/>
  <c r="K61" i="34"/>
  <c r="K62" i="34"/>
  <c r="K64" i="34"/>
  <c r="K65" i="34"/>
  <c r="K67" i="34"/>
  <c r="K68" i="34"/>
  <c r="K69" i="34"/>
  <c r="K70" i="34"/>
  <c r="K71" i="34"/>
  <c r="K72" i="34"/>
  <c r="K73" i="34"/>
  <c r="K75" i="34"/>
  <c r="K76" i="34"/>
  <c r="K77" i="34"/>
  <c r="K78" i="34"/>
  <c r="K79" i="34"/>
  <c r="K80" i="34"/>
  <c r="K81" i="34"/>
  <c r="K82" i="34"/>
  <c r="K84" i="34"/>
  <c r="K85" i="34"/>
  <c r="K86" i="34"/>
  <c r="K87" i="34"/>
  <c r="K88" i="34"/>
  <c r="K89" i="34"/>
  <c r="K90" i="34"/>
  <c r="K91" i="34"/>
  <c r="K92" i="34"/>
  <c r="K94" i="34"/>
  <c r="K95" i="34"/>
  <c r="K96" i="34"/>
  <c r="K98" i="34"/>
  <c r="K99" i="34"/>
  <c r="K100" i="34"/>
  <c r="K101" i="34"/>
  <c r="K102" i="34"/>
  <c r="K103" i="34"/>
  <c r="K104" i="34"/>
  <c r="K105" i="34"/>
  <c r="K106" i="34"/>
  <c r="K107" i="34"/>
  <c r="K108" i="34"/>
  <c r="K109" i="34"/>
  <c r="K110" i="34"/>
  <c r="K111" i="34"/>
  <c r="K112" i="34"/>
  <c r="K113" i="34"/>
  <c r="K114" i="34"/>
  <c r="K116" i="34"/>
  <c r="K117" i="34"/>
  <c r="K118" i="34"/>
  <c r="K119" i="34"/>
  <c r="K120" i="34"/>
  <c r="K121" i="34"/>
  <c r="K122" i="34"/>
  <c r="K123" i="34"/>
  <c r="K124" i="34"/>
  <c r="K125" i="34"/>
  <c r="K126" i="34"/>
  <c r="K128" i="34"/>
  <c r="K130" i="34"/>
  <c r="K131" i="34"/>
  <c r="K132" i="34"/>
  <c r="K133" i="34"/>
  <c r="K134" i="34"/>
  <c r="K135" i="34"/>
  <c r="K136" i="34"/>
  <c r="K138" i="34"/>
  <c r="K139" i="34"/>
  <c r="K140" i="34"/>
  <c r="K141" i="34"/>
  <c r="K142" i="34"/>
  <c r="K143" i="34"/>
  <c r="K144" i="34"/>
  <c r="K145" i="34"/>
  <c r="K146" i="34"/>
  <c r="K147" i="34"/>
  <c r="K148" i="34"/>
  <c r="K150" i="34"/>
  <c r="K151" i="34"/>
  <c r="K152" i="34"/>
  <c r="K153" i="34"/>
  <c r="K154" i="34"/>
  <c r="K155" i="34"/>
  <c r="K156" i="34"/>
  <c r="K157" i="34"/>
  <c r="K158" i="34"/>
  <c r="K159" i="34"/>
  <c r="K161" i="34"/>
  <c r="K162" i="34"/>
  <c r="K163" i="34"/>
  <c r="K164" i="34"/>
  <c r="K165" i="34"/>
  <c r="K166" i="34"/>
  <c r="K167" i="34"/>
  <c r="K168" i="34"/>
  <c r="K169" i="34"/>
  <c r="K170" i="34"/>
  <c r="K171" i="34"/>
  <c r="K172" i="34"/>
  <c r="K173" i="34"/>
  <c r="K174" i="34"/>
  <c r="K176" i="34"/>
  <c r="K178" i="34"/>
  <c r="K180" i="34"/>
  <c r="J52" i="34"/>
  <c r="J53" i="34"/>
  <c r="J54" i="34"/>
  <c r="J55" i="34"/>
  <c r="J56" i="34"/>
  <c r="J58" i="34"/>
  <c r="J59" i="34"/>
  <c r="J60" i="34"/>
  <c r="J61" i="34"/>
  <c r="J62" i="34"/>
  <c r="J64" i="34"/>
  <c r="J65" i="34"/>
  <c r="J67" i="34"/>
  <c r="J68" i="34"/>
  <c r="J69" i="34"/>
  <c r="J70" i="34"/>
  <c r="J71" i="34"/>
  <c r="J72" i="34"/>
  <c r="J73" i="34"/>
  <c r="J75" i="34"/>
  <c r="J76" i="34"/>
  <c r="J77" i="34"/>
  <c r="J78" i="34"/>
  <c r="J79" i="34"/>
  <c r="J80" i="34"/>
  <c r="J81" i="34"/>
  <c r="J82" i="34"/>
  <c r="J84" i="34"/>
  <c r="J85" i="34"/>
  <c r="J86" i="34"/>
  <c r="J87" i="34"/>
  <c r="J88" i="34"/>
  <c r="J89" i="34"/>
  <c r="J90" i="34"/>
  <c r="J91" i="34"/>
  <c r="J92" i="34"/>
  <c r="J94" i="34"/>
  <c r="J95" i="34"/>
  <c r="J96" i="34"/>
  <c r="J98" i="34"/>
  <c r="J99" i="34"/>
  <c r="J100" i="34"/>
  <c r="J101" i="34"/>
  <c r="J102" i="34"/>
  <c r="J103" i="34"/>
  <c r="J104" i="34"/>
  <c r="J105" i="34"/>
  <c r="J106" i="34"/>
  <c r="J107" i="34"/>
  <c r="J108" i="34"/>
  <c r="J109" i="34"/>
  <c r="J110" i="34"/>
  <c r="J111" i="34"/>
  <c r="J112" i="34"/>
  <c r="J113" i="34"/>
  <c r="J114" i="34"/>
  <c r="J116" i="34"/>
  <c r="J117" i="34"/>
  <c r="J118" i="34"/>
  <c r="J119" i="34"/>
  <c r="J120" i="34"/>
  <c r="J121" i="34"/>
  <c r="J122" i="34"/>
  <c r="J123" i="34"/>
  <c r="J124" i="34"/>
  <c r="J125" i="34"/>
  <c r="J126" i="34"/>
  <c r="J128" i="34"/>
  <c r="J130" i="34"/>
  <c r="J131" i="34"/>
  <c r="J132" i="34"/>
  <c r="J133" i="34"/>
  <c r="J134" i="34"/>
  <c r="J135" i="34"/>
  <c r="J136" i="34"/>
  <c r="J137" i="34"/>
  <c r="J138" i="34"/>
  <c r="J139" i="34"/>
  <c r="J140" i="34"/>
  <c r="J141" i="34"/>
  <c r="J142" i="34"/>
  <c r="J143" i="34"/>
  <c r="J144" i="34"/>
  <c r="J145" i="34"/>
  <c r="J146" i="34"/>
  <c r="J147" i="34"/>
  <c r="J148" i="34"/>
  <c r="J150" i="34"/>
  <c r="J151" i="34"/>
  <c r="J152" i="34"/>
  <c r="J153" i="34"/>
  <c r="J154" i="34"/>
  <c r="J155" i="34"/>
  <c r="J156" i="34"/>
  <c r="J157" i="34"/>
  <c r="J158" i="34"/>
  <c r="J159" i="34"/>
  <c r="J161" i="34"/>
  <c r="J162" i="34"/>
  <c r="J163" i="34"/>
  <c r="J164" i="34"/>
  <c r="J165" i="34"/>
  <c r="J166" i="34"/>
  <c r="J167" i="34"/>
  <c r="J168" i="34"/>
  <c r="J169" i="34"/>
  <c r="J170" i="34"/>
  <c r="J171" i="34"/>
  <c r="J172" i="34"/>
  <c r="J173" i="34"/>
  <c r="J174" i="34"/>
  <c r="J176" i="34"/>
  <c r="J178" i="34"/>
  <c r="J180" i="34"/>
  <c r="K48" i="34"/>
  <c r="K47" i="34"/>
  <c r="L39" i="34"/>
  <c r="L40" i="34"/>
  <c r="L41" i="34"/>
  <c r="L42" i="34"/>
  <c r="L43" i="34"/>
  <c r="L44" i="34"/>
  <c r="L38" i="34"/>
  <c r="K39" i="34"/>
  <c r="K40" i="34"/>
  <c r="K41" i="34"/>
  <c r="K42" i="34"/>
  <c r="K43" i="34"/>
  <c r="K44" i="34"/>
  <c r="K45" i="34"/>
  <c r="K46" i="34"/>
  <c r="K49" i="34"/>
  <c r="K50" i="34"/>
  <c r="K38" i="34"/>
  <c r="J39" i="34"/>
  <c r="J40" i="34"/>
  <c r="J41" i="34"/>
  <c r="J42" i="34"/>
  <c r="J43" i="34"/>
  <c r="J44" i="34"/>
  <c r="J45" i="34"/>
  <c r="J46" i="34"/>
  <c r="J49" i="34"/>
  <c r="J50" i="34"/>
  <c r="J38" i="34"/>
  <c r="K35" i="34"/>
  <c r="H34" i="34"/>
  <c r="I34" i="34"/>
  <c r="J34" i="34"/>
  <c r="K34" i="34"/>
  <c r="L34" i="34"/>
  <c r="H35" i="34"/>
  <c r="I35" i="34"/>
  <c r="J35" i="34"/>
  <c r="H36" i="34"/>
  <c r="I36" i="34"/>
  <c r="J36" i="34"/>
  <c r="J25" i="34"/>
  <c r="K25" i="34"/>
  <c r="L7" i="34"/>
  <c r="L8" i="34"/>
  <c r="L10" i="34"/>
  <c r="L12" i="34"/>
  <c r="L14" i="34"/>
  <c r="L15" i="34"/>
  <c r="L17" i="34"/>
  <c r="L19" i="34"/>
  <c r="L20" i="34"/>
  <c r="L21" i="34"/>
  <c r="L22" i="34"/>
  <c r="L23" i="34"/>
  <c r="L25" i="34"/>
  <c r="L26" i="34"/>
  <c r="L28" i="34"/>
  <c r="L30" i="34"/>
  <c r="K15" i="34"/>
  <c r="K17" i="34"/>
  <c r="K19" i="34"/>
  <c r="K20" i="34"/>
  <c r="K21" i="34"/>
  <c r="K22" i="34"/>
  <c r="K23" i="34"/>
  <c r="K26" i="34"/>
  <c r="K28" i="34"/>
  <c r="K30" i="34"/>
  <c r="K12" i="34"/>
  <c r="K14" i="34"/>
  <c r="J30" i="34"/>
  <c r="J17" i="34"/>
  <c r="J19" i="34"/>
  <c r="J20" i="34"/>
  <c r="J21" i="34"/>
  <c r="J22" i="34"/>
  <c r="J23" i="34"/>
  <c r="J26" i="34"/>
  <c r="J28" i="34"/>
  <c r="J14" i="34"/>
  <c r="J15" i="34"/>
  <c r="J12" i="34"/>
  <c r="K10" i="34"/>
  <c r="J10" i="34"/>
  <c r="L6" i="34"/>
  <c r="K7" i="34"/>
  <c r="K8" i="34"/>
  <c r="K6" i="34"/>
  <c r="J7" i="34"/>
  <c r="J8" i="34"/>
  <c r="J6" i="34"/>
  <c r="H91" i="34"/>
  <c r="L35" i="34" l="1"/>
  <c r="L36" i="34"/>
  <c r="K36" i="34"/>
  <c r="I6" i="34"/>
  <c r="I7" i="34"/>
  <c r="I8" i="34"/>
  <c r="I10" i="34"/>
  <c r="I12" i="34"/>
  <c r="I14" i="34"/>
  <c r="I15" i="34"/>
  <c r="I17" i="34"/>
  <c r="I19" i="34"/>
  <c r="I20" i="34"/>
  <c r="I21" i="34"/>
  <c r="I22" i="34"/>
  <c r="I23" i="34"/>
  <c r="I25" i="34"/>
  <c r="I26" i="34"/>
  <c r="I28" i="34"/>
  <c r="I30" i="34"/>
  <c r="I38" i="34"/>
  <c r="I39" i="34"/>
  <c r="I40" i="34"/>
  <c r="I41" i="34"/>
  <c r="I42" i="34"/>
  <c r="I43" i="34"/>
  <c r="I44" i="34"/>
  <c r="I45" i="34"/>
  <c r="I46" i="34"/>
  <c r="I47" i="34"/>
  <c r="I48" i="34"/>
  <c r="I49" i="34"/>
  <c r="I50" i="34"/>
  <c r="I52" i="34"/>
  <c r="I53" i="34"/>
  <c r="I54" i="34"/>
  <c r="I55" i="34"/>
  <c r="I56" i="34"/>
  <c r="I58" i="34"/>
  <c r="I59" i="34"/>
  <c r="I60" i="34"/>
  <c r="I61" i="34"/>
  <c r="I62" i="34"/>
  <c r="I63" i="34"/>
  <c r="I64" i="34"/>
  <c r="I65" i="34"/>
  <c r="I67" i="34"/>
  <c r="I68" i="34"/>
  <c r="I69" i="34"/>
  <c r="I70" i="34"/>
  <c r="I71" i="34"/>
  <c r="I72" i="34"/>
  <c r="I73" i="34"/>
  <c r="I75" i="34"/>
  <c r="I76" i="34"/>
  <c r="I77" i="34"/>
  <c r="I78" i="34"/>
  <c r="I79" i="34"/>
  <c r="I80" i="34"/>
  <c r="I81" i="34"/>
  <c r="I82" i="34"/>
  <c r="I84" i="34"/>
  <c r="I85" i="34"/>
  <c r="I86" i="34"/>
  <c r="I87" i="34"/>
  <c r="I88" i="34"/>
  <c r="I89" i="34"/>
  <c r="I90" i="34"/>
  <c r="I91" i="34"/>
  <c r="I92" i="34"/>
  <c r="I94" i="34"/>
  <c r="I95" i="34"/>
  <c r="I96" i="34"/>
  <c r="I97" i="34"/>
  <c r="I98" i="34"/>
  <c r="I99" i="34"/>
  <c r="I100" i="34"/>
  <c r="I101" i="34"/>
  <c r="I102" i="34"/>
  <c r="H6" i="34"/>
  <c r="H7" i="34"/>
  <c r="H8" i="34"/>
  <c r="H10" i="34"/>
  <c r="H12" i="34"/>
  <c r="H14" i="34"/>
  <c r="H15" i="34"/>
  <c r="H17" i="34"/>
  <c r="H19" i="34"/>
  <c r="H20" i="34"/>
  <c r="H21" i="34"/>
  <c r="H22" i="34"/>
  <c r="H23" i="34"/>
  <c r="H25" i="34"/>
  <c r="H26" i="34"/>
  <c r="H28" i="34"/>
  <c r="H30" i="34"/>
  <c r="H38" i="34"/>
  <c r="H39" i="34"/>
  <c r="H40" i="34"/>
  <c r="H41" i="34"/>
  <c r="H42" i="34"/>
  <c r="H43" i="34"/>
  <c r="H44" i="34"/>
  <c r="H45" i="34"/>
  <c r="H46" i="34"/>
  <c r="H47" i="34"/>
  <c r="H48" i="34"/>
  <c r="H49" i="34"/>
  <c r="H50" i="34"/>
  <c r="H52" i="34"/>
  <c r="H53" i="34"/>
  <c r="H54" i="34"/>
  <c r="H55" i="34"/>
  <c r="H56" i="34"/>
  <c r="H58" i="34"/>
  <c r="H59" i="34"/>
  <c r="H60" i="34"/>
  <c r="H61" i="34"/>
  <c r="H62" i="34"/>
  <c r="H63" i="34"/>
  <c r="H64" i="34"/>
  <c r="H65" i="34"/>
  <c r="H67" i="34"/>
  <c r="H68" i="34"/>
  <c r="H69" i="34"/>
  <c r="H70" i="34"/>
  <c r="H71" i="34"/>
  <c r="H72" i="34"/>
  <c r="H73" i="34"/>
  <c r="H75" i="34"/>
  <c r="H76" i="34"/>
  <c r="H77" i="34"/>
  <c r="H78" i="34"/>
  <c r="H79" i="34"/>
  <c r="H80" i="34"/>
  <c r="H81" i="34"/>
  <c r="H82" i="34"/>
  <c r="H84" i="34"/>
  <c r="H85" i="34"/>
  <c r="H86" i="34"/>
  <c r="H87" i="34"/>
  <c r="H88" i="34"/>
  <c r="H89" i="34"/>
  <c r="H90" i="34"/>
  <c r="H92" i="34"/>
  <c r="H94" i="34"/>
  <c r="H95" i="34"/>
  <c r="H96" i="34"/>
  <c r="H97" i="34"/>
  <c r="H98" i="34"/>
  <c r="H99" i="34"/>
  <c r="H100" i="34"/>
  <c r="H101" i="34"/>
  <c r="H102" i="34"/>
  <c r="H103" i="34"/>
  <c r="H104" i="34"/>
  <c r="H105" i="34"/>
  <c r="H106" i="34"/>
  <c r="H107" i="34"/>
  <c r="H108" i="34"/>
  <c r="I180" i="34"/>
  <c r="I103" i="34"/>
  <c r="I104" i="34"/>
  <c r="I105" i="34"/>
  <c r="I106" i="34"/>
  <c r="I107" i="34"/>
  <c r="I108" i="34"/>
  <c r="I109" i="34"/>
  <c r="I110" i="34"/>
  <c r="I111" i="34"/>
  <c r="I112" i="34"/>
  <c r="I113" i="34"/>
  <c r="I114" i="34"/>
  <c r="I116" i="34"/>
  <c r="I117" i="34"/>
  <c r="I118" i="34"/>
  <c r="I119" i="34"/>
  <c r="I120" i="34"/>
  <c r="I121" i="34"/>
  <c r="I122" i="34"/>
  <c r="I123" i="34"/>
  <c r="I124" i="34"/>
  <c r="I125" i="34"/>
  <c r="I126" i="34"/>
  <c r="I128" i="34"/>
  <c r="I130" i="34"/>
  <c r="I131" i="34"/>
  <c r="I132" i="34"/>
  <c r="I133" i="34"/>
  <c r="I134" i="34"/>
  <c r="I135" i="34"/>
  <c r="I136" i="34"/>
  <c r="I137" i="34"/>
  <c r="I138" i="34"/>
  <c r="I139" i="34"/>
  <c r="I140" i="34"/>
  <c r="I141" i="34"/>
  <c r="I142" i="34"/>
  <c r="I143" i="34"/>
  <c r="I144" i="34"/>
  <c r="I145" i="34"/>
  <c r="I146" i="34"/>
  <c r="I147" i="34"/>
  <c r="I148" i="34"/>
  <c r="I150" i="34"/>
  <c r="I151" i="34"/>
  <c r="I152" i="34"/>
  <c r="I153" i="34"/>
  <c r="I154" i="34"/>
  <c r="I155" i="34"/>
  <c r="I156" i="34"/>
  <c r="I157" i="34"/>
  <c r="I158" i="34"/>
  <c r="I159" i="34"/>
  <c r="I161" i="34"/>
  <c r="I162" i="34"/>
  <c r="I163" i="34"/>
  <c r="I164" i="34"/>
  <c r="I165" i="34"/>
  <c r="I166" i="34"/>
  <c r="I167" i="34"/>
  <c r="I168" i="34"/>
  <c r="I169" i="34"/>
  <c r="I170" i="34"/>
  <c r="I171" i="34"/>
  <c r="I172" i="34"/>
  <c r="I173" i="34"/>
  <c r="I174" i="34"/>
  <c r="I176" i="34"/>
  <c r="I178" i="34"/>
  <c r="H109" i="34"/>
  <c r="H110" i="34"/>
  <c r="H111" i="34"/>
  <c r="H112" i="34"/>
  <c r="H113" i="34"/>
  <c r="H114" i="34"/>
  <c r="H116" i="34"/>
  <c r="H117" i="34"/>
  <c r="H118" i="34"/>
  <c r="H119" i="34"/>
  <c r="H120" i="34"/>
  <c r="H121" i="34"/>
  <c r="H122" i="34"/>
  <c r="H123" i="34"/>
  <c r="H124" i="34"/>
  <c r="H125" i="34"/>
  <c r="H126" i="34"/>
  <c r="H128" i="34"/>
  <c r="H130" i="34"/>
  <c r="H131" i="34"/>
  <c r="H132" i="34"/>
  <c r="H133" i="34"/>
  <c r="H134" i="34"/>
  <c r="H135" i="34"/>
  <c r="H136" i="34"/>
  <c r="H137" i="34"/>
  <c r="H138" i="34"/>
  <c r="H139" i="34"/>
  <c r="H140" i="34"/>
  <c r="H141" i="34"/>
  <c r="H142" i="34"/>
  <c r="H143" i="34"/>
  <c r="H144" i="34"/>
  <c r="H145" i="34"/>
  <c r="H146" i="34"/>
  <c r="H147" i="34"/>
  <c r="H148" i="34"/>
  <c r="H150" i="34"/>
  <c r="H151" i="34"/>
  <c r="H152" i="34"/>
  <c r="H153" i="34"/>
  <c r="H154" i="34"/>
  <c r="H155" i="34"/>
  <c r="H156" i="34"/>
  <c r="H157" i="34"/>
  <c r="H158" i="34"/>
  <c r="H159" i="34"/>
  <c r="H161" i="34"/>
  <c r="H162" i="34"/>
  <c r="H163" i="34"/>
  <c r="H164" i="34"/>
  <c r="H165" i="34"/>
  <c r="H166" i="34"/>
  <c r="H167" i="34"/>
  <c r="H168" i="34"/>
  <c r="H169" i="34"/>
  <c r="H170" i="34"/>
  <c r="H171" i="34"/>
  <c r="H172" i="34"/>
  <c r="H173" i="34"/>
  <c r="H174" i="34"/>
  <c r="H176" i="34"/>
  <c r="H178" i="34"/>
  <c r="H180" i="34"/>
  <c r="E33" i="33" l="1"/>
  <c r="E32" i="33"/>
</calcChain>
</file>

<file path=xl/sharedStrings.xml><?xml version="1.0" encoding="utf-8"?>
<sst xmlns="http://schemas.openxmlformats.org/spreadsheetml/2006/main" count="663" uniqueCount="366">
  <si>
    <t>ítem</t>
  </si>
  <si>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</si>
  <si>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</si>
  <si>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</si>
  <si>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</si>
  <si>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</si>
  <si>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</si>
  <si>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</si>
  <si>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</si>
  <si>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</si>
  <si>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</si>
  <si>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</si>
  <si>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</si>
  <si>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</si>
  <si>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</si>
  <si>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</si>
  <si>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CIUDAD</t>
  </si>
  <si>
    <t xml:space="preserve">CUMPLIMIENTO </t>
  </si>
  <si>
    <t xml:space="preserve">ITEM 1: 
</t>
  </si>
  <si>
    <t xml:space="preserve">ITEM 2: 
</t>
  </si>
  <si>
    <t xml:space="preserve">ITEM 3: 
</t>
  </si>
  <si>
    <t xml:space="preserve">ITEM 4: 
</t>
  </si>
  <si>
    <t xml:space="preserve">ITEM 5: 
</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</si>
  <si>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</si>
  <si>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</si>
  <si>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</si>
  <si>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</si>
  <si>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</si>
  <si>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</si>
  <si>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</si>
  <si>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</si>
  <si>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</si>
  <si>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</si>
  <si>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</si>
  <si>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</si>
  <si>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</si>
  <si>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</si>
  <si>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</si>
  <si>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</si>
  <si>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</si>
  <si>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</si>
  <si>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</si>
  <si>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</si>
  <si>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</si>
  <si>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</si>
  <si>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Valor Total Promedio (POE)</t>
  </si>
  <si>
    <t>Vo.Bo. Coordinador GGCIM:</t>
  </si>
  <si>
    <t xml:space="preserve">HECTOR HERNANDO ACOSTA JIMENEZ </t>
  </si>
  <si>
    <t>MEDIA GEOMETRICA</t>
  </si>
  <si>
    <t>DESVIACION ESTANDAR</t>
  </si>
  <si>
    <t>SERVICIOS</t>
  </si>
  <si>
    <t>ANGELICA ESCOBAR VIVAS</t>
  </si>
  <si>
    <t>VALOR POR KG GESTIONADO</t>
  </si>
  <si>
    <t xml:space="preserve">Oferta </t>
  </si>
  <si>
    <t>Actividades Profesionales, Cientificas y Técnicas</t>
  </si>
  <si>
    <t>GRUPO DE GESTIÓN DE SEGUIMIENTO Y OPERACIÓN ADMINISTRATIVA</t>
  </si>
  <si>
    <t>MANTENIMIENTO DE EQUIPOS Y ACCESORIOS (INCLUYE MANO DE OBRA)</t>
  </si>
  <si>
    <t>UNIDAD MEDIDA</t>
  </si>
  <si>
    <t>Mantenimiento de horno microondas, incluyendo el suministro de materiales, repuestos y accesorios.</t>
  </si>
  <si>
    <t>UN</t>
  </si>
  <si>
    <t xml:space="preserve">Mantenimiento de Nevera, incluyendo el suministro de materiales repuestos y accesorios. </t>
  </si>
  <si>
    <t>Mantenimiento de grecas de 60 y 120 tintos,  incluyendo  el  suministro  de materiales, repuestos y accesorios.</t>
  </si>
  <si>
    <t>MANTENIMIENTO DE CERRAJERÍA (INCLUYE MANO DE OBRA)</t>
  </si>
  <si>
    <t>Mantenimiento guardas de cerradura seguridad, incluyendo el suministro de materiales repuestos y accesorios.</t>
  </si>
  <si>
    <t>CARPINTERÍA MADERA (INCLUYE MANO DE OBRA)</t>
  </si>
  <si>
    <t>Reparación y ajuste de puerta en madera incluido marco en madera</t>
  </si>
  <si>
    <t>MANTENIMIENTO DE CARPINTERÍA METÁLICA (INCLUYE MANO DE OBRA)</t>
  </si>
  <si>
    <t>Mantenimiento preventivo de soporte rueda monitor para video wall, incluye cambio de ruedas con sistema de bloqueo.</t>
  </si>
  <si>
    <t>Mantenimiento de cortina para garaje,  ajuste  de  resortes,  rieles  y  demás  elementos necesarios.</t>
  </si>
  <si>
    <t>MANTENIMIENTO DE CORTINAS (INCLUYE MANO DE OBRA)</t>
  </si>
  <si>
    <t>Mantenimiento y limpieza de Cortinas, Blackout, entre otros, incluyendo el suministro de materiales repuestos y accesorios.</t>
  </si>
  <si>
    <t>MANTENIMIENTO DE CIELO RASOS (INCLUYE MANO DE OBRA)</t>
  </si>
  <si>
    <t>Mantenimiento de cielo raso Duracustic 60x60,  incluyendo  el  suministro  de  materiales, cambio de láminas, repuestos y accesorios.</t>
  </si>
  <si>
    <t>M2</t>
  </si>
  <si>
    <t>Mantenimiento de cielo raso en dry wall, incluyendo el suministro de materiales, cambio de láminas, repuestos y accesorios.</t>
  </si>
  <si>
    <t>Mantenimiento de cielo raso en láminas de  fibra  de  vidrio  y  perfilería  de  aluminio, incluyendo el suministro de materiales, cambio de láminas, repuestos y accesorios.</t>
  </si>
  <si>
    <t>Mantenimiento de cielo raso  en láminas  de icopor y perfilería  de aluminio,  incluyendo  el suministro de materiales, cambio de láminas, repuestos y accesorios.</t>
  </si>
  <si>
    <t>Mantenimiento de  cielo  raso  en  PVC,  incluyendo  el  suministro  de materiales,  cambio  de láminas, repuestos y accesorios.</t>
  </si>
  <si>
    <t>CUBIERTAS Y FACHADAS (INCLUYE MANO DE OBRA)</t>
  </si>
  <si>
    <t>Mantenimiento de Impermeabilización para corregir goteras, incluyendo  el  suministro  de materiales, repuestos y accesorios.</t>
  </si>
  <si>
    <t>Mantenimiento y limpieza canales, sondeo bajantes, incluye retiro de sobrantes</t>
  </si>
  <si>
    <t>ML</t>
  </si>
  <si>
    <t>MANTENIMIENTOS HIDRÁULICOS Y SANITARIOS (INCLUYE MANO DE OBRA)</t>
  </si>
  <si>
    <t>Mantenimiento y limpieza de desagües</t>
  </si>
  <si>
    <t>MUROS Y MAMPOSTERÍAS (INCLUYE MANO DE OBRA)</t>
  </si>
  <si>
    <t>Resane de muros o pisos</t>
  </si>
  <si>
    <t>1.1</t>
  </si>
  <si>
    <t>1.2</t>
  </si>
  <si>
    <t>1.3</t>
  </si>
  <si>
    <t>2.1</t>
  </si>
  <si>
    <t>3.1</t>
  </si>
  <si>
    <t>4.1</t>
  </si>
  <si>
    <t>4.2</t>
  </si>
  <si>
    <t>5.1</t>
  </si>
  <si>
    <t>6.1</t>
  </si>
  <si>
    <t>6.2</t>
  </si>
  <si>
    <t>6.3</t>
  </si>
  <si>
    <t>6.4</t>
  </si>
  <si>
    <t>6.5</t>
  </si>
  <si>
    <t>7.1</t>
  </si>
  <si>
    <t>7.2</t>
  </si>
  <si>
    <t>8.1</t>
  </si>
  <si>
    <t>9.1</t>
  </si>
  <si>
    <t>2.2</t>
  </si>
  <si>
    <t>2.3</t>
  </si>
  <si>
    <t>2.4</t>
  </si>
  <si>
    <t>2.5</t>
  </si>
  <si>
    <t>2.6</t>
  </si>
  <si>
    <t>2.7</t>
  </si>
  <si>
    <t>2.8</t>
  </si>
  <si>
    <t>2.9</t>
  </si>
  <si>
    <t>2.10</t>
  </si>
  <si>
    <t>2.11</t>
  </si>
  <si>
    <t>2.12</t>
  </si>
  <si>
    <t>2.13</t>
  </si>
  <si>
    <t>3.2</t>
  </si>
  <si>
    <t>3.3</t>
  </si>
  <si>
    <t>3.4</t>
  </si>
  <si>
    <t>3.5</t>
  </si>
  <si>
    <t>4.3</t>
  </si>
  <si>
    <t>4.4</t>
  </si>
  <si>
    <t>4.5</t>
  </si>
  <si>
    <t>4.6</t>
  </si>
  <si>
    <t>4.7</t>
  </si>
  <si>
    <t>4.8</t>
  </si>
  <si>
    <t>5.2</t>
  </si>
  <si>
    <t>5.3</t>
  </si>
  <si>
    <t>5.4</t>
  </si>
  <si>
    <t>5.5</t>
  </si>
  <si>
    <t>5.6</t>
  </si>
  <si>
    <t>5.7</t>
  </si>
  <si>
    <t>6.6</t>
  </si>
  <si>
    <t>6.7</t>
  </si>
  <si>
    <t>6.8</t>
  </si>
  <si>
    <t>7.3</t>
  </si>
  <si>
    <t>7.4</t>
  </si>
  <si>
    <t>7.5</t>
  </si>
  <si>
    <t>7.6</t>
  </si>
  <si>
    <t>7.7</t>
  </si>
  <si>
    <t>7.8</t>
  </si>
  <si>
    <t>7.9</t>
  </si>
  <si>
    <t>8.2</t>
  </si>
  <si>
    <t>8.3</t>
  </si>
  <si>
    <t>8.4</t>
  </si>
  <si>
    <t>8.5</t>
  </si>
  <si>
    <t>8.6</t>
  </si>
  <si>
    <t>8.7</t>
  </si>
  <si>
    <t>8.8</t>
  </si>
  <si>
    <t>8.9</t>
  </si>
  <si>
    <t>8.10</t>
  </si>
  <si>
    <t>8.11</t>
  </si>
  <si>
    <t>8.12</t>
  </si>
  <si>
    <t>8.13</t>
  </si>
  <si>
    <t>8.14</t>
  </si>
  <si>
    <t>8.15</t>
  </si>
  <si>
    <t>8.16</t>
  </si>
  <si>
    <t>8.17</t>
  </si>
  <si>
    <t>8.18</t>
  </si>
  <si>
    <t>8.19</t>
  </si>
  <si>
    <t>8.20</t>
  </si>
  <si>
    <t>8.21</t>
  </si>
  <si>
    <t>9.2</t>
  </si>
  <si>
    <t>9.3</t>
  </si>
  <si>
    <t>9.4</t>
  </si>
  <si>
    <t>9.5</t>
  </si>
  <si>
    <t>9.6</t>
  </si>
  <si>
    <t>9.7</t>
  </si>
  <si>
    <t>9.8</t>
  </si>
  <si>
    <t>9.9</t>
  </si>
  <si>
    <t>9.10</t>
  </si>
  <si>
    <t>9.11</t>
  </si>
  <si>
    <t>10.1</t>
  </si>
  <si>
    <t>11.1</t>
  </si>
  <si>
    <t>11.2</t>
  </si>
  <si>
    <t>11.3</t>
  </si>
  <si>
    <t>11.4</t>
  </si>
  <si>
    <t>11.5</t>
  </si>
  <si>
    <t>11.6</t>
  </si>
  <si>
    <t>11.7</t>
  </si>
  <si>
    <t>11.8</t>
  </si>
  <si>
    <t>11.9</t>
  </si>
  <si>
    <t>11.10</t>
  </si>
  <si>
    <t>11.11</t>
  </si>
  <si>
    <t>11.12</t>
  </si>
  <si>
    <t>11.13</t>
  </si>
  <si>
    <t>11.14</t>
  </si>
  <si>
    <t>11.15</t>
  </si>
  <si>
    <t>11.17</t>
  </si>
  <si>
    <t>11.18</t>
  </si>
  <si>
    <t>11.19</t>
  </si>
  <si>
    <t>12.1</t>
  </si>
  <si>
    <t>12.2</t>
  </si>
  <si>
    <t>12.3</t>
  </si>
  <si>
    <t>12.4</t>
  </si>
  <si>
    <t>12.5</t>
  </si>
  <si>
    <t>12.6</t>
  </si>
  <si>
    <t>12.7</t>
  </si>
  <si>
    <t>12.8</t>
  </si>
  <si>
    <t>12.9</t>
  </si>
  <si>
    <t>12.10</t>
  </si>
  <si>
    <t>13.1</t>
  </si>
  <si>
    <t>13.2</t>
  </si>
  <si>
    <t>13.3</t>
  </si>
  <si>
    <t>13.4</t>
  </si>
  <si>
    <t>13.5</t>
  </si>
  <si>
    <t>13.6</t>
  </si>
  <si>
    <t>13.7</t>
  </si>
  <si>
    <t>13.8</t>
  </si>
  <si>
    <t>13.9</t>
  </si>
  <si>
    <t>13.10</t>
  </si>
  <si>
    <t>13.11</t>
  </si>
  <si>
    <t>13.12</t>
  </si>
  <si>
    <t>13.13</t>
  </si>
  <si>
    <t>13.14</t>
  </si>
  <si>
    <t>14.1</t>
  </si>
  <si>
    <t>15.1</t>
  </si>
  <si>
    <t>16.1</t>
  </si>
  <si>
    <t>Mantenimiento de Nevera, incluyendo el suministro de materiales repuestos y accesorios.</t>
  </si>
  <si>
    <t>Mantenimiento de grecas de 60 y 120 tintos, incluyendo el  suministro  de materiales, repuestos y accesorios.</t>
  </si>
  <si>
    <t>Cambio guardas de cerradura seguridad, incluyendo el suministro de materiales repuestos y accesorios.</t>
  </si>
  <si>
    <t>Cambio cilindro y guardas de cerradura seguridad, incluyendo el suministro de materiales repuestos y accesorios.</t>
  </si>
  <si>
    <t>Cambio cilindro y guardas de cerradura normal, incluyendo el suministro de materiales repuestos y accesorios.</t>
  </si>
  <si>
    <t>Suministro e instalación de cerradura de seguridad</t>
  </si>
  <si>
    <t>Reparación   bisagra   hidráulica, incluyendo el suministro   de   materiales   repuestos   y accesorios. Además del desmonte y montaje de puerta</t>
  </si>
  <si>
    <t>Suministro e instalación de cerradura para mobiliario de oficina.</t>
  </si>
  <si>
    <t>Suministro e instalación de chapa de puerta Cerradura de baño tipo pomo en madera y elementos necesarios para montaje.</t>
  </si>
  <si>
    <t>Suministro e instalación de chapa de puerta Cerradura de alcoba tipo pomo en madera y elementos necesarios para montaje.</t>
  </si>
  <si>
    <t>Suministro e instalación de chapa de puerta Cerradura de alcoba tipo palanca metálica y elementos necesarios para montaje.</t>
  </si>
  <si>
    <t>Suministro e instalación de bisagras, incluye desmonte y montaje de puerta, grasa y elementos necesarios para montaje.</t>
  </si>
  <si>
    <t>Mantenimiento general puerta en vidrio, incluyendo el suministro de material, repuestos y accesorios.</t>
  </si>
  <si>
    <t>Suministro e instalación de manijas para ventana, incluye desmonte y montaje y elementos necesarios para montaje</t>
  </si>
  <si>
    <t>Mantenimiento general gatos hidráulicos de puerta, incluyendo el suministro de material, repuestos y accesorios</t>
  </si>
  <si>
    <t>Suministro e instalación de hoja puerta en madera de 0,60  a 1,2  mts  de  ancho,  incluye cerradura, tapa luz, sellador, tintilla o barniz y laca, no incluye marco</t>
  </si>
  <si>
    <t>Suministro e instalación de hoja puerta en madera de 0,60  a 1,2  mts  de  ancho,  incluye cerradura, tapa luz, sellador, tintilla o barniz y laca, incluye marco con desarrollo de 7 cms</t>
  </si>
  <si>
    <t>Desmonte adecuación y reinstalación de mobiliario en madera incluye pelada, inmunizada con ACPM, dos manos de laca, sellada, tintilla e impermeabilización de borde y elementos dañados.</t>
  </si>
  <si>
    <t>Desmonte adecuación y reinstalación de puerta hoja sencilla en madera (incluye dos manos de laca, sellada e impermeabilización de borde cambio de vidrios 1(00si lo  requiere)  y elementos dañados, medida promedio 2.00 x 0,90</t>
  </si>
  <si>
    <t>Suministro e instalación de Soporte muro para TV 42- 65", Incluye refuerzo y adecuación y elementos necesarios para montaje.</t>
  </si>
  <si>
    <t>Suministro e instalación de Soporte techo para TV 42-65". incluye elementos necesarios para montaje.</t>
  </si>
  <si>
    <t>Suministro e instalación de Bisagras para puerta en lámina.  Incluye elementos necesarios para montaje.</t>
  </si>
  <si>
    <t>Desmonte adecuación y reinstalación de puerta metálica  de  una  hoja  (incluye  pelada anticorrosivo, dos manos de esmalte tipo intemperie sellada e impermeabilización de borde cambio de vidrios y elementos dañados, medidas promedio 2,00 x 1,80 mts)</t>
  </si>
  <si>
    <t>Desmonte adecuación y  reinstalación  de  puerta  metálica  de  dos  hojas  (incluye  pelada anticorrosivo, dos manos de esmalte tipo intemperie sellada e impermeabilización de borde cambio de vidrios y elementos dañados, medidas promedio 2,00 x 1,80 mts)</t>
  </si>
  <si>
    <t>Mantenimiento soporte rueda  monitor  para  video  wall,  incluye  cambio  de ruedas con sistema de bloqueo.</t>
  </si>
  <si>
    <t>Mantenimiento de  cortina  para  garaje,  ajuste  de  resortes,  rieles  y  demás  elementos necesarios.</t>
  </si>
  <si>
    <t>Suministro e instalación de pasamanos en aluminio tubular de 2 pulgadas</t>
  </si>
  <si>
    <t>Mantenimiento y limpieza de Cortinas, Blackout, entre otros, incluyendo el suministro de materiales repuestos, accesorios y demás elementos necesarios para montaje.</t>
  </si>
  <si>
    <t>Suministro e instalación de PELÍCULA ANTISOLAR 8 MICRAS REFLEXIÓN RAYOS DEL SOL DEL 40%</t>
  </si>
  <si>
    <t xml:space="preserve">Suministro e instalación de papel negro mate para ventanas de oficinas que no permita la claridad </t>
  </si>
  <si>
    <t xml:space="preserve">Suministro e instalación de persiana en aluminio Blanca </t>
  </si>
  <si>
    <t>Suministro e instalación de película sandblasting para vidrio (según diseño, incluye corte de plotter)</t>
  </si>
  <si>
    <t>Suministro e instalación de película sandblasting para vidrio</t>
  </si>
  <si>
    <t xml:space="preserve">Suministro e instalación de Cortinas, blackout Blanca </t>
  </si>
  <si>
    <t>Mantenimiento de cielo  raso  Duracustic  60x60,  incluyendo  el  suministro  de  materiales, cambio de láminas, repuestos y accesorios.</t>
  </si>
  <si>
    <t>Mantenimiento de cielo raso en dry wall, incluyendo el suministro de materiales, cambio de láminas, repuesto y accesorio.</t>
  </si>
  <si>
    <t>Mantenimiento de cielo  raso  en  láminas  de  fibra  de  vidrio  y  perfilería  de  aluminio, incluyendo el suministro de materiales, cambio de láminas, repuestos y accesorios.</t>
  </si>
  <si>
    <t>Mantenimiento de cielo raso  en láminas  de icopor y perfilería  de aluminio,  incluyendo  los suministros de materiales, cambio de láminas, repuestos y accesorios.</t>
  </si>
  <si>
    <t>Mantenimiento de cielo raso en  PVC,  incluyendo  el  suministro  de materiales,  cambio  de láminas, repuestos y accesorios.</t>
  </si>
  <si>
    <t>Suministro e instalación de caballete articulado en fibrocemento. Incluye amarres.</t>
  </si>
  <si>
    <t>Suministro e instalación de caballete articulado tipo colonial. Incluye amarres.</t>
  </si>
  <si>
    <t>Suministro e instalación de flanche metálico 25 X 2.40 cms calibre 20.</t>
  </si>
  <si>
    <t>Mantenimiento manto impermeabilizante, incluyendo acabado, pintura reflectiva aplicado en caliente, incluye limpieza de superficie, emulsionado y pintura bituminosa</t>
  </si>
  <si>
    <t>Mantenimiento de Impermeabilización para corregir gotera, incluyendo el suministro de materiales, repuestos y accesorios.</t>
  </si>
  <si>
    <t>Mantenimiento y limpieza cubiertas y/o placas planas, incluye retiro de sobrantes</t>
  </si>
  <si>
    <t xml:space="preserve">Mantenimiento ductos de ventilación. Incluye suministro de materiales, repuestos y accesorios </t>
  </si>
  <si>
    <t>Suministro e instalación de poli sombra negra para control solar (incluye desmonte)</t>
  </si>
  <si>
    <t xml:space="preserve">Suministro e instalación de teja Eternit.  Incluye suministro de materiales, repuestos y accesorios </t>
  </si>
  <si>
    <t xml:space="preserve">Suministro e instalación de teja plástica.  Incluye suministro de materiales, repuestos y accesorios </t>
  </si>
  <si>
    <t xml:space="preserve">Suministro e instalación de teja policarbonato. Incluye suministro de materiales, repuestos y accesorios </t>
  </si>
  <si>
    <t>Mantenimiento de aparatos sanitarios (manivela o botón de descarga) incluyendo el suministro de materiales, repuestos y accesorios.</t>
  </si>
  <si>
    <t>Mantenimiento de aparatos sanitarios (peras de descarga) incluyendo el suministro de materiales, repuestos y accesorios.</t>
  </si>
  <si>
    <t>Mantenimiento de aparatos sanitarios (flotador y árbol de entrada) incluyendo el suministro de materiales, repuestos y accesorios.</t>
  </si>
  <si>
    <t>Mantenimiento de aparatos sanitarios (Agua stock) incluyendo el suministro de materiales, repuestos y accesorios.</t>
  </si>
  <si>
    <t>Mantenimiento de aparatos sanitarios (Válvula de salida) incluyendo el suministro de materiales, repuestos y accesorios.</t>
  </si>
  <si>
    <t>Mantenimiento de fuga de agua de sanitarios incluyendo el suministro de materiales, repuestos y accesorios.</t>
  </si>
  <si>
    <t>Mantenimiento de aparatos lavamanos (Grifería) incluyendo el suministro de materiales, repuestos y accesorios.</t>
  </si>
  <si>
    <t>Mantenimiento de aparatos lavamanos (llave) incluyendo el suministro de materiales, repuestos y accesorios.</t>
  </si>
  <si>
    <t>Mantenimiento de aparatos lavamanos (desagüe) incluyendo el suministro de  materiales,  repuestos  y accesorios.</t>
  </si>
  <si>
    <t>Mantenimiento de orinal, (Grifería, botón de descarga, desagüe, etc) incluyendo el suministro  de  materiales,  repuestos  y accesorios.</t>
  </si>
  <si>
    <t>Mantenimiento de grifería de ducha, incluyendo el  suministro  de  materiales, repuestos y accesorios.</t>
  </si>
  <si>
    <t>Mantenimiento de aparatos lavaplatos (Grifería) incluyendo el suministro de materiales, repuestos y accesorios.</t>
  </si>
  <si>
    <t>Mantenimiento de aparatos lavaplatos (llave) incluyendo el suministro de materiales, repuestos  y accesorios.</t>
  </si>
  <si>
    <t>Mantenimiento de aparatos lavaplatos (desagüe) incluyendo el suministro de materiales, repuestos y accesorios.</t>
  </si>
  <si>
    <t>Mantenimiento   de   poceta   y/o   lava traperos, incluyendo   el   suministro   de   materiales, repuestos y accesorios.</t>
  </si>
  <si>
    <t>Desmonte y reinstalación de lavamanos y accesorios, incluyendo el suministro de materiales, repuestos y accesorios.</t>
  </si>
  <si>
    <t>Desmonte y reinstalación sanitarios y accesorios, incluyendo  el  suministro  de  materiales, repuestos y accesorios.</t>
  </si>
  <si>
    <t>Desmonte y reinstalación orinal y accesorios, incluyendo el suministro de materiales, repuestos y accesorios.</t>
  </si>
  <si>
    <t>Desmonte y reinstalación grifería de ducha, incluyendo el suministro de materiales, repuestos y accesorios.</t>
  </si>
  <si>
    <t>Retiro de tubería EMT y PVC eléctrica</t>
  </si>
  <si>
    <t>Desmonte de enchape cerámico de muros</t>
  </si>
  <si>
    <t xml:space="preserve">Suministro e instalación de enchape cerámico de muros. Incluye materiales para el pegado y elementos necesarios para montaje. </t>
  </si>
  <si>
    <t xml:space="preserve">Suministro e instalación de muro Bloque No.4-5. Incluye mortero y elementos necesarios para montaje. </t>
  </si>
  <si>
    <t>Suministro e instalación muro en drywall 1 CARA, incluye cinta y masilla</t>
  </si>
  <si>
    <t>Suministro e instalación muro en drywall 2 CARAS, incluye cinta y masilla</t>
  </si>
  <si>
    <t>Resane de muros o pisos, Incluye estuco y elementos necesarios.</t>
  </si>
  <si>
    <t>Resane de huecos, pasamuros y/o pasa placas en techo, muros o piso hasta 1,00 x 1,00 mts</t>
  </si>
  <si>
    <t xml:space="preserve">Suministro e instalación de ducto en drywall (Medidas menores a 0.60 m) </t>
  </si>
  <si>
    <t>Desmonte de muro en drywall 1 cara</t>
  </si>
  <si>
    <t>Desmonte de muro en drywall 2 caras</t>
  </si>
  <si>
    <t>Demolición de muro en bloque</t>
  </si>
  <si>
    <t>JARDINERÍA (INCLUYE MANO DE OBRA)</t>
  </si>
  <si>
    <t>Poda de árboles, incluye retiro de material sobrante, permisos y aseo del área circundante</t>
  </si>
  <si>
    <t>MANTENIMIENTOS E INSTALACIÓN DE ACABADOS DE PISO (INCLUYE MANO DE OBRA)</t>
  </si>
  <si>
    <t>Brillado de piso</t>
  </si>
  <si>
    <t>Limpieza profunda de pisos y escaleras</t>
  </si>
  <si>
    <t xml:space="preserve">Suministro e instalación de guarda escoba en madera.  Incluye materiales para el pegado y elementos necesarios para el montaje. </t>
  </si>
  <si>
    <t xml:space="preserve">Suministro de guarda escoba cerámico Incluye materiales para el pegado y elementos necesarios para el montaje. </t>
  </si>
  <si>
    <t>Demolición y retiro de guarda escoba en tableta cerámica</t>
  </si>
  <si>
    <t>Demolición de placas en concreto</t>
  </si>
  <si>
    <t>Demolición y retiro de acabado cerámica de piso</t>
  </si>
  <si>
    <t>Suministro e instalación de alfombra argollada institucional</t>
  </si>
  <si>
    <t>Suministro e instalación de tableta de gres</t>
  </si>
  <si>
    <t>Suministro e instalación de porcelanato. Incluye materiales para el pegado y elementos necesarios para el montaje.</t>
  </si>
  <si>
    <t>Suministro e instalación de baldosa cerámica de 30 x 30. Incluye materiales para el pegado y elementos necesarios para el montaje.</t>
  </si>
  <si>
    <t>Suministro e instalación de baldosa cerámica de 40 x 40. Incluye materiales para el pegado y elementos necesarios para el montaje.</t>
  </si>
  <si>
    <t>Suministro e instalación de baldosa cerámica de 60 x 60. Incluye materiales para el pegado y elementos necesarios para el montaje.</t>
  </si>
  <si>
    <t>Suministro e instalación de baldosa cerámica. Incluye materiales para el pegado y elementos necesarios para el montaje.</t>
  </si>
  <si>
    <t>Suministro e instalación de piso en porcelanato. 60 X 60 Incluye materiales para el pegado y elementos necesarios para el montaje.</t>
  </si>
  <si>
    <t>Mantenimiento alfombra, incluye pegante.</t>
  </si>
  <si>
    <t>Suministro e instalación de cinta antideslizante, incluye desmonte de cinta averiada.</t>
  </si>
  <si>
    <t xml:space="preserve">Suministro e instalación de piso laminado en madera. Incluye materiales para el pegado y elementos necesarios para el montaje.  </t>
  </si>
  <si>
    <t xml:space="preserve">Suministro e instalación de piso laminado en PVC. Incluye materiales para el pegado y elementos necesarios para el montaje.  </t>
  </si>
  <si>
    <t>PINTURAS (INCLUYE MANO DE OBRA)</t>
  </si>
  <si>
    <t>Suministro y aplicación de estuco</t>
  </si>
  <si>
    <t>Suministro y aplicación de pañete muros y techos</t>
  </si>
  <si>
    <t>Suministro y aplicación de pintura Vinilo Tipo 1 en muros y techos sobre estuco 2 manos.</t>
  </si>
  <si>
    <t>Suministro y aplicación de tintilla para marco y puerta en madera</t>
  </si>
  <si>
    <t>Suministro y aplicación de laca para hojas de puerta en lámina a dos caras.</t>
  </si>
  <si>
    <t>Suministro y aplicación de laca para ventanas en lamina superficie metálica a dos caras.</t>
  </si>
  <si>
    <t>Suministro y aplicación de laca para rejas en hierro</t>
  </si>
  <si>
    <t>Suministro y aplicación de vinilo para exteriores tipo coraza.</t>
  </si>
  <si>
    <t xml:space="preserve">Suministro y aplicación de pintura anticorrosiva para archivadores y estanterías </t>
  </si>
  <si>
    <t>MOBILIARIO DE OFICINA (INCLUYE MANO DE OBRA)</t>
  </si>
  <si>
    <t>Mantenimiento de puesto de trabajo, incluyendo paneles, superficie, cajonera, entrepaño y porta cableado.</t>
  </si>
  <si>
    <t>Mantenimiento de silla operativa o gerencial, incluyendo el  suministro de materiales, repuestos (cilindro neumático, rodachinas, mecanismo basculante, etc.).</t>
  </si>
  <si>
    <t>Armado de puesto de trabajo, incluyendo paneles, superficie, cajonera, entrepaño y porta cableado.</t>
  </si>
  <si>
    <t>Desmonte puesto de trabajo, incluyendo paneles, superficie, cajonera, entrepaño y porta cableado, incluyendo  tornillería  herrajes  y  todo  lo  que  sea  necesario  para  el  correcto funcionamiento.</t>
  </si>
  <si>
    <t>Instalación cajonera (incluye tornillo y rieles)</t>
  </si>
  <si>
    <t xml:space="preserve">Mantenimiento de cajonera (incluye tornillos y rieles </t>
  </si>
  <si>
    <t>Desmonte de archivo rodante por Unidad de Consulta (UDC)</t>
  </si>
  <si>
    <t>Armado de archivos rodantes, ajustes generales de todas sus partes y cambio de elementos inservibles para un correcto funcionamiento, (valor por Unidad de Consulta).</t>
  </si>
  <si>
    <t xml:space="preserve">Armado y Montaje de archivadores y estanterías </t>
  </si>
  <si>
    <t>Suministro e instalación de paneles de protección de pared.</t>
  </si>
  <si>
    <t>Suministro e instalación de protector en plástico para pared</t>
  </si>
  <si>
    <t xml:space="preserve">Suministro e instalación de tapacantos en madera para puestos de trabajo. Incluye pegante </t>
  </si>
  <si>
    <t>Mantenimiento divisiones en vidrio, incluye silicona y ajuste de herrajes (manijas, botones, dilatadores)</t>
  </si>
  <si>
    <t>Mantenimiento vidrios en muebles, incluye ajuste de herrajes</t>
  </si>
  <si>
    <t>MANO DE OBRA ADICIONAL</t>
  </si>
  <si>
    <t>Mano de Obra Ayudante.</t>
  </si>
  <si>
    <t>VISITA DE DIAGNÓSTICO</t>
  </si>
  <si>
    <t>Visita técnica de diagnóstico y levantamiento.</t>
  </si>
  <si>
    <t>RETIRO DE ESCOMBROS</t>
  </si>
  <si>
    <t>Retiro de escombros y material de obra sobrante; y respectivo traslado y disposición final en lugares autorizados.</t>
  </si>
  <si>
    <t>UND</t>
  </si>
  <si>
    <t>Hora</t>
  </si>
  <si>
    <t>M3</t>
  </si>
  <si>
    <t>MANTENIMIENTO CORRECTIVO</t>
  </si>
  <si>
    <t>ANTENIMIENTO DE EQUIPOS Y ACCESORIOS (INCLUYE MANO DE OBRA)</t>
  </si>
  <si>
    <t>DESCRIPCIÓN</t>
  </si>
  <si>
    <t>Oferta 2- SUMINFERINGENIERIA</t>
  </si>
  <si>
    <t>Oferta 1 - CONSTRUCCIONESTURPIAL</t>
  </si>
  <si>
    <t>VALOR UNITARIO INCLUIDO IVA</t>
  </si>
  <si>
    <t>Contratar los servicios de mantenimiento locativo preventivo y correctivo para los bienes inmuebles, bienes muebles, equipos y enceres, de las oficinas a nivel nacional de la Unidad Administrativa Especial de Gestión de Restitución de Tierras Despojadas.</t>
  </si>
  <si>
    <t>14 DE FEBRERO DEL 2023</t>
  </si>
  <si>
    <t>DSC3-202300890</t>
  </si>
  <si>
    <t xml:space="preserve">1.Para este estudio de mercado no es posible tener en cuenta todos los valores de las diferentes cotizaciones, esto debido a que los valores presentados (valores subrayados), una vez realizado el análisis numérico correspondiente, no se encuentran dentro del rango superior e inferior aceptable.
2.Los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3.De acuerdo a lo estipulado en el procedimiento de elaboración de estudios de mercado en donde se especifica que : Para que un valor histórico pagado en una vigencia anterior pueda ser tenido en cuenta para la elaboración del estudio de mercado, la ficha técnica y las condiciones del bien o servicio a contratar, no tienen que haber presentado mayores variaciones respecto de la necesidad actual de la entidad, no fue posible tomar los históricos para la medición de la media geométrica dado que las condiciones del bien o servicio solicitado, no se asimilan en su totalidad con los ítems cotizados.
4. Realizando la búsqueda de posibles oferentes para el presente servicio se identifico que a pesar de existir pluralidad de oferentes en el mercado no todos ofrecen cobertura nacional. </t>
  </si>
  <si>
    <t>MANTENIMIENTO PREVENTIVO</t>
  </si>
  <si>
    <t>11.16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</si>
</sst>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164" formatCode="_-* #,##0.00\ _€_-;\-* #,##0.00\ _€_-;_-* &quot;-&quot;??\ _€_-;_-@_-"/>
    <numFmt numFmtId="165" formatCode="_-* #,##0\ _p_t_a_-;\-* #,##0\ _p_t_a_-;_-* &quot;-&quot;??\ _p_t_a_-;_-@_-"/>
    <numFmt numFmtId="166" formatCode="_-* #,##0.00\ &quot;€&quot;_-;\-* #,##0.00\ &quot;€&quot;_-;_-* &quot;-&quot;??\ &quot;€&quot;_-;_-@_-"/>
    <numFmt numFmtId="167" formatCode="[$$-240A]\ #,##0.00"/>
    <numFmt numFmtId="168" formatCode="_-[$$-240A]\ * #,##0_-;\-[$$-240A]\ * #,##0_-;_-[$$-240A]\ * &quot;-&quot;??_-;_-@_-"/>
    <numFmt numFmtId="169" formatCode="_(&quot;$&quot;* #,##0.00_);_(&quot;$&quot;* \(#,##0.00\);_(&quot;$&quot;* &quot;-&quot;??_);_(@_)"/>
    <numFmt numFmtId="170" formatCode="_(&quot;$&quot;* #,##0_);_(&quot;$&quot;* \(#,##0\);_(&quot;$&quot;* &quot;-&quot;??_);_(@_)"/>
    <numFmt numFmtId="171" formatCode="_-&quot;$&quot;\ * #,##0.00_-;\-&quot;$&quot;\ * #,##0.00_-;_-&quot;$&quot;\ * &quot;-&quot;_-;_-@_-"/>
    <numFmt numFmtId="172" formatCode="&quot;$&quot;\ #,##0"/>
    <numFmt numFmtId="173" formatCode="_(* #,##0.00_);_(* \(#,##0.00\);_(* &quot;-&quot;??_);_(@_)"/>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9"/>
      <name val="Arial"/>
      <family val="2"/>
    </font>
    <font>
      <b/>
      <sz val="12"/>
      <name val="Arial"/>
      <family val="2"/>
    </font>
    <font>
      <sz val="8"/>
      <name val="Arial"/>
      <family val="2"/>
    </font>
    <font>
      <b/>
      <sz val="12"/>
      <color indexed="8"/>
      <name val="Arial"/>
      <family val="2"/>
    </font>
    <font>
      <b/>
      <sz val="12"/>
      <color theme="1"/>
      <name val="Arial"/>
      <family val="2"/>
    </font>
    <font>
      <sz val="10"/>
      <color rgb="FF000000"/>
      <name val="Arial"/>
      <family val="2"/>
    </font>
    <font>
      <b/>
      <sz val="10"/>
      <color rgb="FF000000"/>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8"/>
      <name val="Arial"/>
      <family val="2"/>
    </font>
    <font>
      <sz val="12"/>
      <color theme="1"/>
      <name val="Calibri"/>
      <family val="2"/>
      <scheme val="minor"/>
    </font>
    <font>
      <u val="singleAccounting"/>
      <sz val="10"/>
      <color rgb="FFFF0000"/>
      <name val="Arial"/>
      <family val="2"/>
    </font>
    <font>
      <sz val="10"/>
      <color theme="1"/>
      <name val="Calibri"/>
      <family val="2"/>
      <scheme val="minor"/>
    </font>
    <font>
      <b/>
      <sz val="10"/>
      <name val="Arial"/>
      <family val="2"/>
    </font>
    <font>
      <b/>
      <sz val="11"/>
      <name val="Arial"/>
      <family val="2"/>
    </font>
    <font>
      <sz val="11"/>
      <name val="Arial"/>
      <family val="2"/>
    </font>
    <font>
      <b/>
      <sz val="10"/>
      <color theme="1"/>
      <name val="Arial"/>
      <family val="2"/>
    </font>
    <font>
      <sz val="10"/>
      <color theme="1"/>
      <name val="Arial"/>
      <family val="2"/>
    </font>
    <font>
      <b/>
      <sz val="8"/>
      <color rgb="FF000000"/>
      <name val="Tahoma"/>
      <family val="2"/>
    </font>
    <font>
      <sz val="8"/>
      <color rgb="FF000000"/>
      <name val="Tahoma"/>
      <family val="2"/>
    </font>
    <font>
      <b/>
      <sz val="11"/>
      <color theme="0"/>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5E0B3"/>
        <bgColor indexed="64"/>
      </patternFill>
    </fill>
    <fill>
      <patternFill patternType="solid">
        <fgColor rgb="FFC6E0B4"/>
        <bgColor indexed="64"/>
      </patternFill>
    </fill>
    <fill>
      <patternFill patternType="solid">
        <fgColor rgb="FFA9D08E"/>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BFBFBF"/>
        <bgColor indexed="64"/>
      </patternFill>
    </fill>
    <fill>
      <patternFill patternType="solid">
        <fgColor rgb="FFFFFF00"/>
        <bgColor indexed="64"/>
      </patternFill>
    </fill>
    <fill>
      <patternFill patternType="solid">
        <fgColor theme="2" tint="-0.249977111117893"/>
        <bgColor indexed="64"/>
      </patternFill>
    </fill>
    <fill>
      <patternFill patternType="solid">
        <fgColor theme="9" tint="0.3999755851924192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8">
    <xf numFmtId="0" fontId="0" fillId="0" borderId="0"/>
    <xf numFmtId="42"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1" fillId="0" borderId="0"/>
    <xf numFmtId="0" fontId="12" fillId="0" borderId="0"/>
    <xf numFmtId="42" fontId="1" fillId="0" borderId="0" applyFont="0" applyFill="0" applyBorder="0" applyAlignment="0" applyProtection="0"/>
  </cellStyleXfs>
  <cellXfs count="234">
    <xf numFmtId="0" fontId="0" fillId="0" borderId="0" xfId="0"/>
    <xf numFmtId="0" fontId="5" fillId="3" borderId="0" xfId="0" applyFont="1" applyFill="1" applyAlignment="1">
      <alignment vertical="center"/>
    </xf>
    <xf numFmtId="0" fontId="3" fillId="3" borderId="19" xfId="0" applyFont="1" applyFill="1" applyBorder="1" applyAlignment="1">
      <alignment horizontal="center" vertical="center" wrapText="1"/>
    </xf>
    <xf numFmtId="0" fontId="6" fillId="3" borderId="20" xfId="0" applyFont="1" applyFill="1" applyBorder="1" applyAlignment="1">
      <alignment horizontal="center" vertical="center"/>
    </xf>
    <xf numFmtId="0" fontId="4" fillId="3" borderId="21" xfId="0" applyFont="1" applyFill="1" applyBorder="1" applyAlignment="1">
      <alignment horizontal="center" vertical="center"/>
    </xf>
    <xf numFmtId="0" fontId="10" fillId="3" borderId="22" xfId="0" applyFont="1" applyFill="1" applyBorder="1" applyAlignment="1">
      <alignment vertical="center" wrapText="1"/>
    </xf>
    <xf numFmtId="0" fontId="10" fillId="3" borderId="0" xfId="0" applyFont="1" applyFill="1" applyAlignment="1">
      <alignment horizontal="justify" vertical="center"/>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0" fillId="3" borderId="0" xfId="0" applyFont="1" applyFill="1" applyAlignment="1">
      <alignment horizontal="left" vertical="center" wrapText="1"/>
    </xf>
    <xf numFmtId="0" fontId="10" fillId="3" borderId="0" xfId="0" applyFont="1" applyFill="1" applyAlignment="1">
      <alignment vertical="center" wrapText="1"/>
    </xf>
    <xf numFmtId="0" fontId="10" fillId="3" borderId="25" xfId="0" applyFont="1" applyFill="1" applyBorder="1" applyAlignment="1">
      <alignment vertical="center" wrapText="1"/>
    </xf>
    <xf numFmtId="0" fontId="12" fillId="3" borderId="25" xfId="0" applyFont="1" applyFill="1" applyBorder="1" applyAlignment="1">
      <alignment horizontal="left" vertical="center"/>
    </xf>
    <xf numFmtId="0" fontId="12" fillId="3" borderId="26" xfId="0" applyFont="1" applyFill="1" applyBorder="1" applyAlignment="1">
      <alignment horizontal="left" vertical="center"/>
    </xf>
    <xf numFmtId="0" fontId="3" fillId="3" borderId="0" xfId="0" applyFont="1" applyFill="1" applyAlignment="1">
      <alignment vertical="center"/>
    </xf>
    <xf numFmtId="0" fontId="16" fillId="5" borderId="1" xfId="0" applyFont="1" applyFill="1" applyBorder="1" applyAlignment="1">
      <alignment horizontal="center" vertical="center" wrapText="1"/>
    </xf>
    <xf numFmtId="0" fontId="16" fillId="5" borderId="31" xfId="0" applyFont="1" applyFill="1" applyBorder="1" applyAlignment="1">
      <alignment horizontal="center" vertical="center" wrapText="1"/>
    </xf>
    <xf numFmtId="165" fontId="5" fillId="0" borderId="1" xfId="3" applyNumberFormat="1" applyFont="1" applyBorder="1" applyAlignment="1">
      <alignment horizontal="center" vertical="center"/>
    </xf>
    <xf numFmtId="0" fontId="17" fillId="0" borderId="1" xfId="0" applyFont="1" applyBorder="1" applyAlignment="1">
      <alignment horizontal="center" vertical="center" wrapText="1"/>
    </xf>
    <xf numFmtId="42" fontId="18" fillId="0" borderId="1" xfId="0" applyNumberFormat="1" applyFont="1" applyBorder="1" applyAlignment="1">
      <alignment horizontal="right" vertical="center" wrapText="1"/>
    </xf>
    <xf numFmtId="3" fontId="12" fillId="0" borderId="1" xfId="0" applyNumberFormat="1" applyFont="1" applyBorder="1" applyAlignment="1">
      <alignment horizontal="center" vertical="center" wrapText="1"/>
    </xf>
    <xf numFmtId="42" fontId="18" fillId="0" borderId="1" xfId="0" applyNumberFormat="1" applyFont="1" applyBorder="1" applyAlignment="1">
      <alignment horizontal="center" vertical="center" wrapText="1"/>
    </xf>
    <xf numFmtId="42" fontId="18" fillId="0" borderId="1" xfId="0" applyNumberFormat="1" applyFont="1" applyBorder="1" applyAlignment="1">
      <alignment horizontal="center" vertical="center"/>
    </xf>
    <xf numFmtId="42" fontId="18" fillId="0" borderId="1" xfId="4" applyNumberFormat="1" applyFont="1" applyBorder="1" applyAlignment="1">
      <alignment horizontal="right" vertical="center"/>
    </xf>
    <xf numFmtId="0" fontId="19" fillId="0" borderId="1" xfId="0" applyFont="1" applyBorder="1" applyAlignment="1">
      <alignment horizontal="center" vertical="center" wrapText="1"/>
    </xf>
    <xf numFmtId="42" fontId="12" fillId="0" borderId="1" xfId="4" applyNumberFormat="1" applyFont="1" applyBorder="1" applyAlignment="1">
      <alignment horizontal="right" vertical="center"/>
    </xf>
    <xf numFmtId="42" fontId="12" fillId="0" borderId="31" xfId="0" applyNumberFormat="1" applyFont="1" applyBorder="1" applyAlignment="1">
      <alignment horizontal="center" vertical="center"/>
    </xf>
    <xf numFmtId="42" fontId="12" fillId="0" borderId="1" xfId="0" applyNumberFormat="1" applyFont="1" applyBorder="1" applyAlignment="1">
      <alignment horizontal="right" vertical="center" wrapText="1"/>
    </xf>
    <xf numFmtId="42" fontId="12" fillId="0" borderId="1" xfId="0" applyNumberFormat="1" applyFont="1" applyBorder="1" applyAlignment="1">
      <alignment horizontal="center" vertical="center"/>
    </xf>
    <xf numFmtId="0" fontId="5" fillId="3" borderId="28" xfId="0" applyFont="1" applyFill="1" applyBorder="1" applyAlignment="1">
      <alignment horizontal="center" vertical="center" wrapText="1"/>
    </xf>
    <xf numFmtId="42" fontId="12" fillId="3" borderId="28" xfId="1" applyFont="1" applyFill="1" applyBorder="1" applyAlignment="1">
      <alignment vertical="center"/>
    </xf>
    <xf numFmtId="167" fontId="12" fillId="3" borderId="28" xfId="0" applyNumberFormat="1" applyFont="1" applyFill="1" applyBorder="1" applyAlignment="1">
      <alignment vertical="center"/>
    </xf>
    <xf numFmtId="42" fontId="12" fillId="3" borderId="29" xfId="1" applyFont="1" applyFill="1" applyBorder="1" applyAlignment="1">
      <alignment vertical="center"/>
    </xf>
    <xf numFmtId="0" fontId="5" fillId="3" borderId="1" xfId="0" applyFont="1" applyFill="1" applyBorder="1" applyAlignment="1">
      <alignment horizontal="center" vertical="center" wrapText="1"/>
    </xf>
    <xf numFmtId="42" fontId="12" fillId="3" borderId="1" xfId="1" applyFont="1" applyFill="1" applyBorder="1" applyAlignment="1">
      <alignment vertical="center"/>
    </xf>
    <xf numFmtId="167" fontId="12" fillId="3" borderId="1" xfId="0" applyNumberFormat="1" applyFont="1" applyFill="1" applyBorder="1" applyAlignment="1">
      <alignment vertical="center"/>
    </xf>
    <xf numFmtId="42" fontId="12" fillId="3" borderId="31" xfId="1" applyFont="1" applyFill="1" applyBorder="1" applyAlignment="1">
      <alignment vertical="center"/>
    </xf>
    <xf numFmtId="168" fontId="20" fillId="3" borderId="1" xfId="0" applyNumberFormat="1" applyFont="1" applyFill="1" applyBorder="1" applyAlignment="1">
      <alignment vertical="center"/>
    </xf>
    <xf numFmtId="169" fontId="20" fillId="3" borderId="1" xfId="0" applyNumberFormat="1" applyFont="1" applyFill="1" applyBorder="1" applyAlignment="1">
      <alignment vertical="center"/>
    </xf>
    <xf numFmtId="168" fontId="20" fillId="3" borderId="31" xfId="0" applyNumberFormat="1" applyFont="1" applyFill="1" applyBorder="1" applyAlignment="1">
      <alignment vertical="center"/>
    </xf>
    <xf numFmtId="169" fontId="20" fillId="0" borderId="1" xfId="0" applyNumberFormat="1" applyFont="1" applyBorder="1" applyAlignment="1">
      <alignment vertical="center"/>
    </xf>
    <xf numFmtId="169" fontId="20" fillId="0" borderId="31" xfId="0" applyNumberFormat="1" applyFont="1" applyBorder="1" applyAlignment="1">
      <alignment vertical="center"/>
    </xf>
    <xf numFmtId="0" fontId="5" fillId="0" borderId="1" xfId="0" applyFont="1" applyBorder="1" applyAlignment="1">
      <alignment horizontal="center" vertical="center" wrapText="1"/>
    </xf>
    <xf numFmtId="170" fontId="20" fillId="0" borderId="1" xfId="0" applyNumberFormat="1" applyFont="1" applyBorder="1" applyAlignment="1">
      <alignment vertical="center"/>
    </xf>
    <xf numFmtId="0" fontId="5" fillId="0" borderId="35" xfId="0" applyFont="1" applyBorder="1" applyAlignment="1">
      <alignment horizontal="center" vertical="center" wrapText="1"/>
    </xf>
    <xf numFmtId="169" fontId="20" fillId="0" borderId="35" xfId="0" applyNumberFormat="1" applyFont="1" applyBorder="1" applyAlignment="1">
      <alignment vertical="center"/>
    </xf>
    <xf numFmtId="170" fontId="20" fillId="0" borderId="35" xfId="0" applyNumberFormat="1" applyFont="1" applyBorder="1" applyAlignment="1">
      <alignment vertical="center"/>
    </xf>
    <xf numFmtId="169" fontId="20" fillId="0" borderId="36" xfId="0" applyNumberFormat="1" applyFont="1" applyBorder="1" applyAlignment="1">
      <alignment vertical="center"/>
    </xf>
    <xf numFmtId="0" fontId="4" fillId="5" borderId="37" xfId="0" applyFont="1" applyFill="1" applyBorder="1" applyAlignment="1">
      <alignment vertical="center" wrapText="1"/>
    </xf>
    <xf numFmtId="14" fontId="3" fillId="3" borderId="1" xfId="0" applyNumberFormat="1" applyFont="1" applyFill="1" applyBorder="1" applyAlignment="1">
      <alignment horizontal="center" vertical="center" wrapText="1"/>
    </xf>
    <xf numFmtId="0" fontId="5" fillId="5" borderId="0" xfId="0" applyFont="1" applyFill="1" applyAlignment="1">
      <alignment vertical="center"/>
    </xf>
    <xf numFmtId="0" fontId="22" fillId="3" borderId="0" xfId="0" applyFont="1" applyFill="1" applyAlignment="1">
      <alignment vertical="center"/>
    </xf>
    <xf numFmtId="0" fontId="3" fillId="3" borderId="0" xfId="0" applyFont="1" applyFill="1" applyAlignment="1">
      <alignment vertical="center" wrapText="1"/>
    </xf>
    <xf numFmtId="167" fontId="5" fillId="3" borderId="0" xfId="0" applyNumberFormat="1" applyFont="1" applyFill="1" applyAlignment="1">
      <alignment vertical="center"/>
    </xf>
    <xf numFmtId="173" fontId="16" fillId="3" borderId="0" xfId="0" applyNumberFormat="1" applyFont="1" applyFill="1" applyAlignment="1">
      <alignment vertical="center"/>
    </xf>
    <xf numFmtId="0" fontId="5" fillId="3" borderId="32" xfId="0" applyFont="1" applyFill="1" applyBorder="1" applyAlignment="1">
      <alignment horizontal="center" vertical="center" wrapText="1"/>
    </xf>
    <xf numFmtId="168" fontId="20" fillId="3" borderId="32" xfId="0" applyNumberFormat="1" applyFont="1" applyFill="1" applyBorder="1" applyAlignment="1">
      <alignment vertical="center"/>
    </xf>
    <xf numFmtId="169" fontId="20" fillId="3" borderId="32" xfId="0" applyNumberFormat="1" applyFont="1" applyFill="1" applyBorder="1" applyAlignment="1">
      <alignment vertical="center"/>
    </xf>
    <xf numFmtId="168" fontId="20" fillId="3" borderId="33" xfId="0" applyNumberFormat="1" applyFont="1" applyFill="1" applyBorder="1" applyAlignment="1">
      <alignment vertical="center"/>
    </xf>
    <xf numFmtId="169" fontId="20" fillId="0" borderId="28" xfId="0" applyNumberFormat="1" applyFont="1" applyBorder="1" applyAlignment="1">
      <alignment vertical="center"/>
    </xf>
    <xf numFmtId="169" fontId="20" fillId="0" borderId="29" xfId="0" applyNumberFormat="1" applyFont="1" applyBorder="1" applyAlignment="1">
      <alignment vertical="center"/>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4" fillId="0" borderId="0" xfId="0" applyFont="1"/>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1" xfId="0" applyFont="1" applyFill="1" applyBorder="1" applyAlignment="1">
      <alignment horizontal="center" vertical="center" wrapText="1"/>
    </xf>
    <xf numFmtId="0" fontId="23" fillId="2" borderId="4" xfId="0" applyFont="1" applyFill="1" applyBorder="1" applyAlignment="1">
      <alignment horizontal="center" vertical="center" wrapText="1"/>
    </xf>
    <xf numFmtId="42" fontId="24" fillId="8" borderId="1" xfId="0" applyNumberFormat="1" applyFont="1" applyFill="1" applyBorder="1" applyAlignment="1">
      <alignment vertical="center"/>
    </xf>
    <xf numFmtId="42" fontId="24" fillId="9" borderId="1" xfId="0" applyNumberFormat="1" applyFont="1" applyFill="1" applyBorder="1" applyAlignment="1">
      <alignment vertical="center"/>
    </xf>
    <xf numFmtId="41" fontId="24" fillId="3" borderId="1" xfId="2" applyFont="1" applyFill="1" applyBorder="1" applyAlignment="1">
      <alignment vertical="center"/>
    </xf>
    <xf numFmtId="42" fontId="24" fillId="3" borderId="1" xfId="0" applyNumberFormat="1" applyFont="1" applyFill="1" applyBorder="1" applyAlignment="1">
      <alignment vertical="center"/>
    </xf>
    <xf numFmtId="0" fontId="24" fillId="0" borderId="0" xfId="0" applyFont="1" applyAlignment="1">
      <alignment horizontal="center" vertical="center"/>
    </xf>
    <xf numFmtId="0" fontId="9" fillId="2" borderId="1" xfId="0" applyFont="1" applyFill="1" applyBorder="1" applyAlignment="1">
      <alignment horizontal="center" vertical="center" wrapText="1"/>
    </xf>
    <xf numFmtId="14" fontId="9" fillId="2" borderId="1" xfId="0" applyNumberFormat="1" applyFont="1" applyFill="1" applyBorder="1" applyAlignment="1">
      <alignment horizontal="center" vertical="center" wrapText="1"/>
    </xf>
    <xf numFmtId="0" fontId="24" fillId="3" borderId="0" xfId="0" applyFont="1" applyFill="1"/>
    <xf numFmtId="0" fontId="25" fillId="10" borderId="1" xfId="0" applyFont="1" applyFill="1" applyBorder="1" applyAlignment="1">
      <alignment horizontal="center" vertical="center"/>
    </xf>
    <xf numFmtId="0" fontId="26" fillId="0" borderId="1" xfId="0" applyFont="1" applyBorder="1" applyAlignment="1">
      <alignment horizontal="center" vertical="center" wrapText="1"/>
    </xf>
    <xf numFmtId="0" fontId="25" fillId="10" borderId="1" xfId="0"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26" fillId="0" borderId="1" xfId="0" applyFont="1" applyBorder="1" applyAlignment="1">
      <alignment horizontal="justify" vertical="center" wrapText="1"/>
    </xf>
    <xf numFmtId="0" fontId="26" fillId="0" borderId="1" xfId="0" applyFont="1" applyBorder="1" applyAlignment="1">
      <alignment horizontal="center" vertical="center"/>
    </xf>
    <xf numFmtId="0" fontId="26" fillId="0" borderId="1" xfId="0" applyFont="1" applyFill="1" applyBorder="1" applyAlignment="1">
      <alignment horizontal="center" vertical="center" wrapText="1"/>
    </xf>
    <xf numFmtId="0" fontId="26" fillId="11" borderId="1" xfId="0" applyFont="1" applyFill="1" applyBorder="1" applyAlignment="1">
      <alignment horizontal="center" vertical="center"/>
    </xf>
    <xf numFmtId="0" fontId="26" fillId="0" borderId="1" xfId="0" applyFont="1" applyFill="1" applyBorder="1" applyAlignment="1">
      <alignment horizontal="center" vertical="center"/>
    </xf>
    <xf numFmtId="0" fontId="25" fillId="10" borderId="1" xfId="0" applyFont="1" applyFill="1" applyBorder="1" applyAlignment="1">
      <alignment horizontal="center" vertical="center" wrapText="1"/>
    </xf>
    <xf numFmtId="0" fontId="26" fillId="3" borderId="1" xfId="0" applyFont="1" applyFill="1" applyBorder="1" applyAlignment="1">
      <alignment horizontal="justify" vertical="center" wrapText="1"/>
    </xf>
    <xf numFmtId="0" fontId="26" fillId="3" borderId="1" xfId="0" applyFont="1" applyFill="1" applyBorder="1" applyAlignment="1">
      <alignment horizontal="center" vertical="center"/>
    </xf>
    <xf numFmtId="0" fontId="26" fillId="3" borderId="1" xfId="0" applyFont="1" applyFill="1" applyBorder="1" applyAlignment="1">
      <alignment horizontal="center" vertical="center" wrapText="1"/>
    </xf>
    <xf numFmtId="0" fontId="25" fillId="12" borderId="1" xfId="0" applyFont="1" applyFill="1" applyBorder="1" applyAlignment="1">
      <alignment horizontal="justify" vertical="center" wrapText="1"/>
    </xf>
    <xf numFmtId="0" fontId="25" fillId="12" borderId="1" xfId="0" applyFont="1" applyFill="1" applyBorder="1" applyAlignment="1">
      <alignment horizontal="center" vertical="center"/>
    </xf>
    <xf numFmtId="0" fontId="25" fillId="1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24" fillId="0" borderId="0" xfId="0" applyFont="1" applyAlignment="1">
      <alignment horizontal="center"/>
    </xf>
    <xf numFmtId="42" fontId="8" fillId="3" borderId="0" xfId="1" applyFont="1" applyFill="1" applyBorder="1" applyAlignment="1">
      <alignment horizontal="center" vertical="center" wrapText="1"/>
    </xf>
    <xf numFmtId="0" fontId="24" fillId="0" borderId="0" xfId="0" applyFont="1" applyBorder="1"/>
    <xf numFmtId="0" fontId="25" fillId="10" borderId="2" xfId="0" applyFont="1" applyFill="1" applyBorder="1" applyAlignment="1">
      <alignment horizontal="center" vertical="center" wrapText="1"/>
    </xf>
    <xf numFmtId="0" fontId="26" fillId="0" borderId="2" xfId="0" applyFont="1" applyBorder="1" applyAlignment="1">
      <alignment horizontal="center" vertical="center"/>
    </xf>
    <xf numFmtId="0" fontId="26" fillId="11" borderId="2" xfId="0" applyFont="1" applyFill="1" applyBorder="1" applyAlignment="1">
      <alignment horizontal="center" vertical="center"/>
    </xf>
    <xf numFmtId="0" fontId="26" fillId="0" borderId="2" xfId="0" applyFont="1" applyFill="1" applyBorder="1" applyAlignment="1">
      <alignment horizontal="center" vertical="center"/>
    </xf>
    <xf numFmtId="0" fontId="26" fillId="3" borderId="0" xfId="0" applyFont="1" applyFill="1" applyBorder="1" applyAlignment="1">
      <alignment horizontal="center" vertical="center" wrapText="1"/>
    </xf>
    <xf numFmtId="0" fontId="26" fillId="3" borderId="0" xfId="0" applyFont="1" applyFill="1" applyBorder="1" applyAlignment="1">
      <alignment horizontal="justify" vertical="center" wrapText="1"/>
    </xf>
    <xf numFmtId="0" fontId="8" fillId="3" borderId="0" xfId="0" applyFont="1" applyFill="1" applyBorder="1" applyAlignment="1">
      <alignment horizontal="center" vertical="center" wrapText="1"/>
    </xf>
    <xf numFmtId="0" fontId="24" fillId="3" borderId="0" xfId="0" applyFont="1" applyFill="1" applyBorder="1"/>
    <xf numFmtId="42" fontId="24" fillId="7" borderId="1" xfId="0" applyNumberFormat="1" applyFont="1" applyFill="1" applyBorder="1" applyAlignment="1">
      <alignment vertical="center"/>
    </xf>
    <xf numFmtId="41" fontId="24" fillId="7" borderId="1" xfId="2" applyFont="1" applyFill="1" applyBorder="1" applyAlignment="1">
      <alignment vertical="center"/>
    </xf>
    <xf numFmtId="0" fontId="26" fillId="11" borderId="1" xfId="0" applyFont="1" applyFill="1" applyBorder="1" applyAlignment="1">
      <alignment horizontal="center" vertical="center" wrapText="1"/>
    </xf>
    <xf numFmtId="0" fontId="26" fillId="11" borderId="1" xfId="0" applyFont="1" applyFill="1" applyBorder="1" applyAlignment="1">
      <alignment horizontal="justify" vertical="center" wrapText="1"/>
    </xf>
    <xf numFmtId="0" fontId="8" fillId="11" borderId="1" xfId="0" applyFont="1" applyFill="1" applyBorder="1" applyAlignment="1">
      <alignment horizontal="center" vertical="center" wrapText="1"/>
    </xf>
    <xf numFmtId="42" fontId="24" fillId="11" borderId="1" xfId="0" applyNumberFormat="1" applyFont="1" applyFill="1" applyBorder="1" applyAlignment="1">
      <alignment vertical="center"/>
    </xf>
    <xf numFmtId="41" fontId="23" fillId="11" borderId="1" xfId="2" applyFont="1" applyFill="1" applyBorder="1" applyAlignment="1">
      <alignment vertical="center"/>
    </xf>
    <xf numFmtId="41" fontId="24" fillId="11" borderId="1" xfId="2" applyFont="1" applyFill="1" applyBorder="1" applyAlignment="1">
      <alignment vertical="center"/>
    </xf>
    <xf numFmtId="0" fontId="24" fillId="11" borderId="0" xfId="0" applyFont="1" applyFill="1"/>
    <xf numFmtId="42" fontId="24" fillId="11" borderId="0" xfId="1" applyFont="1" applyFill="1"/>
    <xf numFmtId="0" fontId="21" fillId="5" borderId="47" xfId="0" applyFont="1" applyFill="1" applyBorder="1" applyAlignment="1">
      <alignment horizontal="center" vertical="center" wrapText="1"/>
    </xf>
    <xf numFmtId="0" fontId="21" fillId="5" borderId="48" xfId="0" applyFont="1" applyFill="1" applyBorder="1" applyAlignment="1">
      <alignment horizontal="center" vertical="center" wrapText="1"/>
    </xf>
    <xf numFmtId="0" fontId="21" fillId="5" borderId="45" xfId="0" applyFont="1" applyFill="1" applyBorder="1" applyAlignment="1">
      <alignment horizontal="center" vertical="center" wrapText="1"/>
    </xf>
    <xf numFmtId="0" fontId="21" fillId="5" borderId="46" xfId="0" applyFont="1" applyFill="1" applyBorder="1" applyAlignment="1">
      <alignment horizontal="center" vertical="center" wrapText="1"/>
    </xf>
    <xf numFmtId="0" fontId="5" fillId="0" borderId="0" xfId="6" applyFont="1" applyAlignment="1">
      <alignment horizontal="center" vertical="center" wrapText="1"/>
    </xf>
    <xf numFmtId="0" fontId="21" fillId="5" borderId="34" xfId="0" applyFont="1" applyFill="1" applyBorder="1" applyAlignment="1">
      <alignment horizontal="left" vertical="center" wrapText="1"/>
    </xf>
    <xf numFmtId="0" fontId="21" fillId="5" borderId="35" xfId="0" applyFont="1" applyFill="1" applyBorder="1" applyAlignment="1">
      <alignment horizontal="left" vertical="center" wrapText="1"/>
    </xf>
    <xf numFmtId="172" fontId="27" fillId="3" borderId="1" xfId="4" applyNumberFormat="1" applyFont="1" applyFill="1" applyBorder="1" applyAlignment="1">
      <alignment horizontal="right" vertical="center" wrapText="1"/>
    </xf>
    <xf numFmtId="0" fontId="21" fillId="5" borderId="35" xfId="0" applyFont="1" applyFill="1" applyBorder="1" applyAlignment="1">
      <alignment horizontal="justify" vertical="center" wrapText="1"/>
    </xf>
    <xf numFmtId="0" fontId="21" fillId="3" borderId="35" xfId="0" applyFont="1" applyFill="1" applyBorder="1" applyAlignment="1">
      <alignment horizontal="left" vertical="center" wrapText="1"/>
    </xf>
    <xf numFmtId="0" fontId="21" fillId="3" borderId="36" xfId="0" applyFont="1" applyFill="1" applyBorder="1" applyAlignment="1">
      <alignment horizontal="left" vertical="center" wrapText="1"/>
    </xf>
    <xf numFmtId="0" fontId="21" fillId="5" borderId="27" xfId="0" applyFont="1" applyFill="1" applyBorder="1" applyAlignment="1">
      <alignment horizontal="left" vertical="center" wrapText="1"/>
    </xf>
    <xf numFmtId="0" fontId="21" fillId="5" borderId="28" xfId="0" applyFont="1" applyFill="1" applyBorder="1" applyAlignment="1">
      <alignment horizontal="left" vertical="center" wrapText="1"/>
    </xf>
    <xf numFmtId="0" fontId="21" fillId="0" borderId="28"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5" xfId="0" applyFont="1" applyBorder="1" applyAlignment="1">
      <alignment horizontal="center" vertical="center" wrapText="1"/>
    </xf>
    <xf numFmtId="0" fontId="21" fillId="5" borderId="30" xfId="0" applyFont="1" applyFill="1" applyBorder="1" applyAlignment="1">
      <alignment horizontal="left" vertical="center" wrapText="1"/>
    </xf>
    <xf numFmtId="0" fontId="21" fillId="5" borderId="1" xfId="0" applyFont="1" applyFill="1" applyBorder="1" applyAlignment="1">
      <alignment horizontal="left" vertical="center" wrapText="1"/>
    </xf>
    <xf numFmtId="0" fontId="21" fillId="3" borderId="47" xfId="0" applyFont="1" applyFill="1" applyBorder="1" applyAlignment="1">
      <alignment horizontal="left" vertical="center" wrapText="1"/>
    </xf>
    <xf numFmtId="0" fontId="21" fillId="3" borderId="20" xfId="0" applyFont="1" applyFill="1" applyBorder="1" applyAlignment="1">
      <alignment horizontal="left" vertical="center" wrapText="1"/>
    </xf>
    <xf numFmtId="0" fontId="21" fillId="3" borderId="21" xfId="0" applyFont="1" applyFill="1" applyBorder="1" applyAlignment="1">
      <alignment horizontal="left" vertical="center" wrapText="1"/>
    </xf>
    <xf numFmtId="0" fontId="21" fillId="3" borderId="45" xfId="0" applyFont="1" applyFill="1" applyBorder="1" applyAlignment="1">
      <alignment horizontal="left" vertical="center" wrapText="1"/>
    </xf>
    <xf numFmtId="0" fontId="21" fillId="3" borderId="23" xfId="0" applyFont="1" applyFill="1" applyBorder="1" applyAlignment="1">
      <alignment horizontal="left" vertical="center" wrapText="1"/>
    </xf>
    <xf numFmtId="0" fontId="21" fillId="3" borderId="24" xfId="0" applyFont="1" applyFill="1" applyBorder="1" applyAlignment="1">
      <alignment horizontal="left" vertical="center" wrapText="1"/>
    </xf>
    <xf numFmtId="171" fontId="12" fillId="0" borderId="1" xfId="1" applyNumberFormat="1" applyFont="1" applyBorder="1" applyAlignment="1">
      <alignment horizontal="center" vertical="center" wrapText="1"/>
    </xf>
    <xf numFmtId="0" fontId="12" fillId="0" borderId="1" xfId="0" applyFont="1" applyBorder="1" applyAlignment="1">
      <alignment horizontal="left" vertical="center" wrapText="1"/>
    </xf>
    <xf numFmtId="0" fontId="12" fillId="0" borderId="31" xfId="0" applyFont="1" applyBorder="1" applyAlignment="1">
      <alignment horizontal="left" vertical="center" wrapText="1"/>
    </xf>
    <xf numFmtId="0" fontId="6"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6" fillId="5" borderId="42" xfId="0" applyFont="1" applyFill="1" applyBorder="1" applyAlignment="1">
      <alignment horizontal="center" vertical="center"/>
    </xf>
    <xf numFmtId="0" fontId="15" fillId="0" borderId="34" xfId="0" applyFont="1" applyBorder="1" applyAlignment="1">
      <alignment horizontal="left" vertical="center" wrapText="1"/>
    </xf>
    <xf numFmtId="0" fontId="15" fillId="0" borderId="35" xfId="0" applyFont="1" applyBorder="1" applyAlignment="1">
      <alignment horizontal="left" vertical="center" wrapText="1"/>
    </xf>
    <xf numFmtId="0" fontId="12" fillId="0" borderId="38" xfId="0" applyFont="1" applyBorder="1" applyAlignment="1">
      <alignment horizontal="justify" vertical="center" wrapText="1"/>
    </xf>
    <xf numFmtId="0" fontId="12" fillId="0" borderId="39" xfId="0" applyFont="1" applyBorder="1" applyAlignment="1">
      <alignment horizontal="justify" vertical="center" wrapText="1"/>
    </xf>
    <xf numFmtId="0" fontId="15" fillId="5" borderId="27" xfId="0" applyFont="1" applyFill="1" applyBorder="1" applyAlignment="1">
      <alignment horizontal="left" vertical="center" wrapText="1"/>
    </xf>
    <xf numFmtId="0" fontId="15" fillId="5" borderId="30" xfId="0" applyFont="1" applyFill="1" applyBorder="1" applyAlignment="1">
      <alignment horizontal="left" vertical="center" wrapText="1"/>
    </xf>
    <xf numFmtId="0" fontId="10" fillId="5" borderId="28"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20" fillId="5" borderId="28" xfId="0" applyFont="1" applyFill="1" applyBorder="1" applyAlignment="1">
      <alignment horizontal="center" vertical="center"/>
    </xf>
    <xf numFmtId="0" fontId="20" fillId="5" borderId="29" xfId="0" applyFont="1" applyFill="1" applyBorder="1" applyAlignment="1">
      <alignment horizontal="center" vertical="center"/>
    </xf>
    <xf numFmtId="0" fontId="20" fillId="5" borderId="1" xfId="0" applyFont="1" applyFill="1" applyBorder="1" applyAlignment="1">
      <alignment horizontal="center" vertical="center"/>
    </xf>
    <xf numFmtId="0" fontId="20" fillId="5" borderId="31" xfId="0" applyFont="1" applyFill="1" applyBorder="1" applyAlignment="1">
      <alignment horizontal="center" vertical="center"/>
    </xf>
    <xf numFmtId="0" fontId="6" fillId="4" borderId="40" xfId="0" applyFont="1" applyFill="1" applyBorder="1" applyAlignment="1">
      <alignment horizontal="center" vertical="center"/>
    </xf>
    <xf numFmtId="0" fontId="6" fillId="4" borderId="41" xfId="0" applyFont="1" applyFill="1" applyBorder="1" applyAlignment="1">
      <alignment horizontal="center" vertical="center"/>
    </xf>
    <xf numFmtId="0" fontId="6" fillId="4" borderId="42" xfId="0" applyFont="1" applyFill="1" applyBorder="1" applyAlignment="1">
      <alignment horizontal="center" vertical="center"/>
    </xf>
    <xf numFmtId="0" fontId="15" fillId="5" borderId="28" xfId="0" applyFont="1" applyFill="1" applyBorder="1" applyAlignment="1">
      <alignment horizontal="justify" vertical="justify" wrapText="1"/>
    </xf>
    <xf numFmtId="0" fontId="15" fillId="5" borderId="29" xfId="0" applyFont="1" applyFill="1" applyBorder="1" applyAlignment="1">
      <alignment horizontal="justify" vertical="justify" wrapText="1"/>
    </xf>
    <xf numFmtId="0" fontId="15" fillId="0" borderId="27" xfId="0" applyFont="1" applyBorder="1" applyAlignment="1">
      <alignment horizontal="left" vertical="center" wrapText="1"/>
    </xf>
    <xf numFmtId="0" fontId="15" fillId="0" borderId="28" xfId="0" applyFont="1" applyBorder="1" applyAlignment="1">
      <alignment horizontal="left" vertical="center" wrapText="1"/>
    </xf>
    <xf numFmtId="0" fontId="15" fillId="0" borderId="30" xfId="0" applyFont="1" applyBorder="1" applyAlignment="1">
      <alignment horizontal="left" vertical="center" wrapText="1"/>
    </xf>
    <xf numFmtId="0" fontId="15" fillId="0" borderId="1" xfId="0" applyFont="1" applyBorder="1" applyAlignment="1">
      <alignment horizontal="left" vertical="center" wrapText="1"/>
    </xf>
    <xf numFmtId="0" fontId="15" fillId="3" borderId="30" xfId="5" applyFont="1" applyFill="1" applyBorder="1" applyAlignment="1">
      <alignment horizontal="left" vertical="center" wrapText="1"/>
    </xf>
    <xf numFmtId="0" fontId="15" fillId="3" borderId="1" xfId="5" applyFont="1" applyFill="1" applyBorder="1" applyAlignment="1">
      <alignment horizontal="left" vertical="center" wrapText="1"/>
    </xf>
    <xf numFmtId="0" fontId="15" fillId="0" borderId="44" xfId="0" applyFont="1" applyBorder="1" applyAlignment="1">
      <alignment horizontal="left" vertical="center" wrapText="1"/>
    </xf>
    <xf numFmtId="0" fontId="15" fillId="0" borderId="32" xfId="0" applyFont="1" applyBorder="1" applyAlignment="1">
      <alignment horizontal="left" vertical="center" wrapText="1"/>
    </xf>
    <xf numFmtId="0" fontId="10" fillId="3" borderId="22" xfId="0" applyFont="1" applyFill="1" applyBorder="1" applyAlignment="1">
      <alignment vertical="center" wrapText="1"/>
    </xf>
    <xf numFmtId="0" fontId="14" fillId="3" borderId="25"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5" fillId="5" borderId="28"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0" fillId="3" borderId="0" xfId="0" applyFont="1" applyFill="1" applyAlignment="1">
      <alignment horizontal="justify" vertical="center" wrapText="1"/>
    </xf>
    <xf numFmtId="0" fontId="12" fillId="3" borderId="3" xfId="0" applyFont="1" applyFill="1" applyBorder="1" applyAlignment="1">
      <alignment horizontal="center" vertical="center"/>
    </xf>
    <xf numFmtId="0" fontId="12" fillId="3" borderId="13" xfId="0" applyFont="1" applyFill="1" applyBorder="1" applyAlignment="1">
      <alignment horizontal="center" vertical="center"/>
    </xf>
    <xf numFmtId="0" fontId="11" fillId="0" borderId="2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3" borderId="1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8" xfId="0" applyFont="1" applyFill="1" applyBorder="1" applyAlignment="1">
      <alignment horizontal="center" vertical="center"/>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10" fillId="3" borderId="0" xfId="0" applyFont="1" applyFill="1" applyAlignment="1">
      <alignment horizontal="justify" vertical="center"/>
    </xf>
    <xf numFmtId="0" fontId="12" fillId="3" borderId="23" xfId="0" applyFont="1" applyFill="1" applyBorder="1" applyAlignment="1">
      <alignment horizontal="center" vertical="center"/>
    </xf>
    <xf numFmtId="0" fontId="12" fillId="3" borderId="24" xfId="0" applyFont="1" applyFill="1" applyBorder="1" applyAlignment="1">
      <alignment horizontal="center" vertical="center"/>
    </xf>
    <xf numFmtId="0" fontId="13" fillId="3" borderId="25" xfId="0" applyFont="1" applyFill="1" applyBorder="1" applyAlignment="1">
      <alignment horizontal="justify" vertical="center" wrapText="1"/>
    </xf>
    <xf numFmtId="0" fontId="13" fillId="3" borderId="23" xfId="0" applyFont="1" applyFill="1" applyBorder="1" applyAlignment="1">
      <alignment horizontal="justify" vertical="center" wrapText="1"/>
    </xf>
    <xf numFmtId="14" fontId="12" fillId="3" borderId="23" xfId="0" applyNumberFormat="1" applyFont="1" applyFill="1" applyBorder="1" applyAlignment="1">
      <alignment horizontal="center" vertical="center" wrapText="1"/>
    </xf>
    <xf numFmtId="14" fontId="12" fillId="3" borderId="24" xfId="0" applyNumberFormat="1" applyFont="1" applyFill="1" applyBorder="1" applyAlignment="1">
      <alignment horizontal="center" vertical="center" wrapText="1"/>
    </xf>
    <xf numFmtId="0" fontId="23" fillId="2" borderId="45" xfId="0" applyFont="1" applyFill="1" applyBorder="1" applyAlignment="1">
      <alignment horizontal="center" vertical="center"/>
    </xf>
    <xf numFmtId="0" fontId="23" fillId="2" borderId="23" xfId="0" applyFont="1" applyFill="1" applyBorder="1" applyAlignment="1">
      <alignment horizontal="center" vertical="center"/>
    </xf>
    <xf numFmtId="0" fontId="9" fillId="11" borderId="32" xfId="0" applyFont="1" applyFill="1" applyBorder="1" applyAlignment="1">
      <alignment horizontal="center" vertical="center" wrapText="1"/>
    </xf>
    <xf numFmtId="0" fontId="9" fillId="11" borderId="41" xfId="0" applyFont="1" applyFill="1" applyBorder="1" applyAlignment="1">
      <alignment horizontal="center" vertical="center" wrapText="1"/>
    </xf>
    <xf numFmtId="0" fontId="9" fillId="11" borderId="43"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41" xfId="0" applyFont="1" applyFill="1" applyBorder="1" applyAlignment="1">
      <alignment horizontal="center" vertical="center" wrapText="1"/>
    </xf>
    <xf numFmtId="0" fontId="9" fillId="7" borderId="43" xfId="0" applyFont="1" applyFill="1" applyBorder="1" applyAlignment="1">
      <alignment horizontal="center" vertical="center" wrapText="1"/>
    </xf>
    <xf numFmtId="42" fontId="23" fillId="11" borderId="32" xfId="0" applyNumberFormat="1" applyFont="1" applyFill="1" applyBorder="1" applyAlignment="1">
      <alignment horizontal="center" vertical="center" wrapText="1"/>
    </xf>
    <xf numFmtId="42" fontId="23" fillId="11" borderId="43" xfId="0" applyNumberFormat="1" applyFont="1" applyFill="1" applyBorder="1" applyAlignment="1">
      <alignment horizontal="center" vertical="center" wrapText="1"/>
    </xf>
    <xf numFmtId="42" fontId="23" fillId="7" borderId="32" xfId="0" applyNumberFormat="1" applyFont="1" applyFill="1" applyBorder="1" applyAlignment="1">
      <alignment horizontal="center" vertical="center" wrapText="1"/>
    </xf>
    <xf numFmtId="42" fontId="23" fillId="7" borderId="43" xfId="0" applyNumberFormat="1" applyFont="1" applyFill="1" applyBorder="1" applyAlignment="1">
      <alignment horizontal="center" vertical="center" wrapText="1"/>
    </xf>
    <xf numFmtId="0" fontId="25" fillId="12" borderId="45" xfId="0" applyFont="1" applyFill="1" applyBorder="1" applyAlignment="1">
      <alignment horizontal="center" vertical="center" wrapText="1"/>
    </xf>
    <xf numFmtId="0" fontId="25" fillId="12" borderId="23" xfId="0" applyFont="1" applyFill="1" applyBorder="1" applyAlignment="1">
      <alignment horizontal="center" vertical="center" wrapText="1"/>
    </xf>
    <xf numFmtId="0" fontId="25" fillId="12" borderId="46"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9" fillId="6" borderId="41" xfId="0" applyFont="1" applyFill="1" applyBorder="1" applyAlignment="1">
      <alignment horizontal="center" vertical="center" wrapText="1"/>
    </xf>
    <xf numFmtId="0" fontId="9" fillId="6" borderId="43" xfId="0" applyFont="1" applyFill="1" applyBorder="1" applyAlignment="1">
      <alignment horizontal="center" vertical="center" wrapText="1"/>
    </xf>
    <xf numFmtId="42" fontId="23" fillId="13" borderId="32" xfId="0" applyNumberFormat="1" applyFont="1" applyFill="1" applyBorder="1" applyAlignment="1">
      <alignment horizontal="center" vertical="center" wrapText="1"/>
    </xf>
    <xf numFmtId="42" fontId="23" fillId="13" borderId="43" xfId="0" applyNumberFormat="1" applyFont="1" applyFill="1" applyBorder="1" applyAlignment="1">
      <alignment horizontal="center" vertical="center" wrapText="1"/>
    </xf>
  </cellXfs>
  <cellStyles count="8">
    <cellStyle name="Millares [0]" xfId="2" builtinId="6"/>
    <cellStyle name="Millares 2" xfId="3"/>
    <cellStyle name="Moneda [0]" xfId="1" builtinId="7"/>
    <cellStyle name="Moneda [0] 2" xfId="7"/>
    <cellStyle name="Moneda 2" xfId="4"/>
    <cellStyle name="Normal" xfId="0" builtinId="0"/>
    <cellStyle name="Normal 11" xfId="5"/>
    <cellStyle name="Normal 2" xfId="6"/>
  </cellStyles>
  <dxfs count="24">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10/relationships/person" Target="persons/person.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7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9"/>
  <sheetViews>
    <sheetView zoomScale="70" zoomScaleNormal="70" zoomScaleSheetLayoutView="40" zoomScalePageLayoutView="50" workbookViewId="0">
      <selection activeCell="B1" sqref="B1:O1"/>
    </sheetView>
  </sheetViews>
  <sheetFormatPr baseColWidth="10" defaultColWidth="11.42578125" defaultRowHeight="12" x14ac:dyDescent="0.25"/>
  <cols>
    <col min="1" max="1" width="29.140625" style="52" customWidth="1"/>
    <col min="2" max="2" width="16.5703125" style="52" customWidth="1"/>
    <col min="3" max="3" width="17" style="1" customWidth="1"/>
    <col min="4" max="4" width="13" style="1" customWidth="1"/>
    <col min="5" max="5" width="17.140625" style="1" customWidth="1"/>
    <col min="6" max="6" width="18.85546875" style="1" customWidth="1"/>
    <col min="7" max="7" width="12.42578125" style="1" customWidth="1"/>
    <col min="8" max="8" width="16.5703125" style="1" customWidth="1"/>
    <col min="9" max="9" width="17.140625" style="1" customWidth="1"/>
    <col min="10" max="10" width="13.140625" style="1" customWidth="1"/>
    <col min="11" max="11" width="18.5703125" style="1" customWidth="1"/>
    <col min="12" max="12" width="18.140625" style="1" customWidth="1"/>
    <col min="13" max="13" width="12.7109375" style="1" customWidth="1"/>
    <col min="14" max="14" width="18" style="1" customWidth="1"/>
    <col min="15" max="15" width="21.42578125" style="1" customWidth="1"/>
    <col min="16" max="16" width="12" style="1" customWidth="1"/>
    <col min="17" max="17" width="17.5703125" style="1" customWidth="1"/>
    <col min="18" max="18" width="18.85546875" style="1" customWidth="1"/>
    <col min="19" max="16384" width="11.42578125" style="1"/>
  </cols>
  <sheetData>
    <row r="1" spans="1:18" ht="30.75" customHeight="1" x14ac:dyDescent="0.25">
      <c r="A1" s="183"/>
      <c r="B1" s="186" t="s">
        <v>1</v>
      </c>
      <c r="C1" s="187"/>
      <c r="D1" s="187"/>
      <c r="E1" s="187"/>
      <c r="F1" s="187"/>
      <c r="G1" s="187"/>
      <c r="H1" s="187"/>
      <c r="I1" s="187"/>
      <c r="J1" s="187"/>
      <c r="K1" s="187"/>
      <c r="L1" s="187"/>
      <c r="M1" s="187"/>
      <c r="N1" s="187"/>
      <c r="O1" s="188"/>
      <c r="P1" s="189" t="s">
        <v>2</v>
      </c>
      <c r="Q1" s="190"/>
      <c r="R1" s="191"/>
    </row>
    <row r="2" spans="1:18" ht="30" customHeight="1" x14ac:dyDescent="0.25">
      <c r="A2" s="184"/>
      <c r="B2" s="192" t="s">
        <v>3</v>
      </c>
      <c r="C2" s="193"/>
      <c r="D2" s="193"/>
      <c r="E2" s="193"/>
      <c r="F2" s="193"/>
      <c r="G2" s="193"/>
      <c r="H2" s="193"/>
      <c r="I2" s="193"/>
      <c r="J2" s="193"/>
      <c r="K2" s="193"/>
      <c r="L2" s="193"/>
      <c r="M2" s="193"/>
      <c r="N2" s="193"/>
      <c r="O2" s="194"/>
      <c r="P2" s="195" t="s">
        <v>4</v>
      </c>
      <c r="Q2" s="196"/>
      <c r="R2" s="197"/>
    </row>
    <row r="3" spans="1:18" ht="30" customHeight="1" thickBot="1" x14ac:dyDescent="0.3">
      <c r="A3" s="185"/>
      <c r="B3" s="198" t="s">
        <v>5</v>
      </c>
      <c r="C3" s="199"/>
      <c r="D3" s="199"/>
      <c r="E3" s="199"/>
      <c r="F3" s="199"/>
      <c r="G3" s="199"/>
      <c r="H3" s="199"/>
      <c r="I3" s="199"/>
      <c r="J3" s="199"/>
      <c r="K3" s="199"/>
      <c r="L3" s="199"/>
      <c r="M3" s="199"/>
      <c r="N3" s="199"/>
      <c r="O3" s="200"/>
      <c r="P3" s="201" t="s">
        <v>6</v>
      </c>
      <c r="Q3" s="202"/>
      <c r="R3" s="203"/>
    </row>
    <row r="4" spans="1:18" ht="33.950000000000003" customHeight="1" thickBot="1" x14ac:dyDescent="0.3">
      <c r="A4" s="204" t="s">
        <v>7</v>
      </c>
      <c r="B4" s="205"/>
      <c r="C4" s="205"/>
      <c r="D4" s="205"/>
      <c r="E4" s="205"/>
      <c r="F4" s="205"/>
      <c r="G4" s="205"/>
      <c r="H4" s="205"/>
      <c r="I4" s="205"/>
      <c r="J4" s="205"/>
      <c r="K4" s="205"/>
      <c r="L4" s="205"/>
      <c r="M4" s="205"/>
      <c r="N4" s="205"/>
      <c r="O4" s="205"/>
      <c r="P4" s="205"/>
      <c r="Q4" s="205"/>
      <c r="R4" s="206"/>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5" t="s">
        <v>8</v>
      </c>
      <c r="B6" s="180" t="s">
        <v>55</v>
      </c>
      <c r="C6" s="180"/>
      <c r="D6" s="180"/>
      <c r="E6" s="180"/>
      <c r="F6" s="180"/>
      <c r="G6" s="180"/>
      <c r="I6" s="207" t="s">
        <v>9</v>
      </c>
      <c r="J6" s="207"/>
      <c r="K6" s="208" t="s">
        <v>51</v>
      </c>
      <c r="L6" s="208"/>
      <c r="M6" s="208"/>
      <c r="N6" s="208"/>
      <c r="O6" s="208"/>
      <c r="P6" s="208"/>
      <c r="Q6" s="208"/>
      <c r="R6" s="209"/>
    </row>
    <row r="7" spans="1:18" ht="21" customHeight="1" x14ac:dyDescent="0.25">
      <c r="A7" s="171" t="s">
        <v>10</v>
      </c>
      <c r="B7" s="210" t="s">
        <v>360</v>
      </c>
      <c r="C7" s="210"/>
      <c r="D7" s="210"/>
      <c r="E7" s="210"/>
      <c r="F7" s="210"/>
      <c r="G7" s="210"/>
      <c r="I7" s="6"/>
      <c r="J7" s="6"/>
      <c r="K7" s="7"/>
      <c r="L7" s="7"/>
      <c r="M7" s="7"/>
      <c r="N7" s="7"/>
      <c r="O7" s="7"/>
      <c r="P7" s="7"/>
      <c r="Q7" s="7"/>
      <c r="R7" s="8"/>
    </row>
    <row r="8" spans="1:18" ht="59.25" customHeight="1" x14ac:dyDescent="0.25">
      <c r="A8" s="171"/>
      <c r="B8" s="211"/>
      <c r="C8" s="211"/>
      <c r="D8" s="211"/>
      <c r="E8" s="211"/>
      <c r="F8" s="211"/>
      <c r="G8" s="211"/>
      <c r="I8" s="177" t="s">
        <v>11</v>
      </c>
      <c r="J8" s="177"/>
      <c r="K8" s="212" t="s">
        <v>361</v>
      </c>
      <c r="L8" s="212"/>
      <c r="M8" s="212"/>
      <c r="N8" s="212"/>
      <c r="O8" s="212"/>
      <c r="P8" s="212"/>
      <c r="Q8" s="212"/>
      <c r="R8" s="213"/>
    </row>
    <row r="9" spans="1:18" ht="24" customHeight="1" x14ac:dyDescent="0.25">
      <c r="A9" s="171" t="s">
        <v>12</v>
      </c>
      <c r="B9" s="172"/>
      <c r="C9" s="172"/>
      <c r="D9" s="172"/>
      <c r="E9" s="172"/>
      <c r="F9" s="172"/>
      <c r="G9" s="172"/>
      <c r="I9" s="177" t="s">
        <v>13</v>
      </c>
      <c r="J9" s="177"/>
      <c r="K9" s="178" t="s">
        <v>362</v>
      </c>
      <c r="L9" s="178"/>
      <c r="M9" s="178"/>
      <c r="N9" s="178"/>
      <c r="O9" s="178"/>
      <c r="P9" s="178"/>
      <c r="Q9" s="178"/>
      <c r="R9" s="179"/>
    </row>
    <row r="10" spans="1:18" ht="34.5" customHeight="1" x14ac:dyDescent="0.25">
      <c r="A10" s="171"/>
      <c r="B10" s="180" t="s">
        <v>50</v>
      </c>
      <c r="C10" s="180"/>
      <c r="D10" s="180"/>
      <c r="E10" s="180"/>
      <c r="F10" s="180"/>
      <c r="G10" s="180"/>
      <c r="I10" s="177" t="s">
        <v>14</v>
      </c>
      <c r="J10" s="177"/>
      <c r="K10" s="181" t="s">
        <v>54</v>
      </c>
      <c r="L10" s="181"/>
      <c r="M10" s="181"/>
      <c r="N10" s="181"/>
      <c r="O10" s="181"/>
      <c r="P10" s="181"/>
      <c r="Q10" s="181"/>
      <c r="R10" s="182"/>
    </row>
    <row r="11" spans="1:18" ht="13.5" thickBot="1" x14ac:dyDescent="0.3">
      <c r="A11" s="5"/>
      <c r="B11" s="9"/>
      <c r="C11" s="9"/>
      <c r="D11" s="9"/>
      <c r="E11" s="9"/>
      <c r="F11" s="9"/>
      <c r="G11" s="9"/>
      <c r="H11" s="10"/>
      <c r="I11" s="10"/>
      <c r="J11" s="10"/>
      <c r="K11" s="11"/>
      <c r="L11" s="12"/>
      <c r="M11" s="12"/>
      <c r="N11" s="12"/>
      <c r="O11" s="12"/>
      <c r="P11" s="12"/>
      <c r="Q11" s="12"/>
      <c r="R11" s="13"/>
    </row>
    <row r="12" spans="1:18" s="14" customFormat="1" ht="49.5" customHeight="1" x14ac:dyDescent="0.25">
      <c r="A12" s="173" t="s">
        <v>15</v>
      </c>
      <c r="B12" s="175" t="s">
        <v>16</v>
      </c>
      <c r="C12" s="175" t="s">
        <v>17</v>
      </c>
      <c r="D12" s="161" t="s">
        <v>18</v>
      </c>
      <c r="E12" s="161"/>
      <c r="F12" s="161"/>
      <c r="G12" s="161" t="s">
        <v>19</v>
      </c>
      <c r="H12" s="161"/>
      <c r="I12" s="161"/>
      <c r="J12" s="161" t="s">
        <v>20</v>
      </c>
      <c r="K12" s="161"/>
      <c r="L12" s="161"/>
      <c r="M12" s="161" t="s">
        <v>21</v>
      </c>
      <c r="N12" s="161"/>
      <c r="O12" s="161"/>
      <c r="P12" s="161" t="s">
        <v>22</v>
      </c>
      <c r="Q12" s="161"/>
      <c r="R12" s="162"/>
    </row>
    <row r="13" spans="1:18" s="14" customFormat="1" ht="38.25" customHeight="1" x14ac:dyDescent="0.25">
      <c r="A13" s="174"/>
      <c r="B13" s="176"/>
      <c r="C13" s="176"/>
      <c r="D13" s="15" t="s">
        <v>23</v>
      </c>
      <c r="E13" s="15" t="s">
        <v>24</v>
      </c>
      <c r="F13" s="15" t="s">
        <v>25</v>
      </c>
      <c r="G13" s="15" t="s">
        <v>23</v>
      </c>
      <c r="H13" s="15" t="s">
        <v>24</v>
      </c>
      <c r="I13" s="15" t="s">
        <v>25</v>
      </c>
      <c r="J13" s="15" t="s">
        <v>23</v>
      </c>
      <c r="K13" s="15" t="s">
        <v>24</v>
      </c>
      <c r="L13" s="15" t="s">
        <v>25</v>
      </c>
      <c r="M13" s="15" t="s">
        <v>23</v>
      </c>
      <c r="N13" s="15" t="s">
        <v>24</v>
      </c>
      <c r="O13" s="15" t="s">
        <v>26</v>
      </c>
      <c r="P13" s="15" t="s">
        <v>23</v>
      </c>
      <c r="Q13" s="15" t="s">
        <v>24</v>
      </c>
      <c r="R13" s="16" t="s">
        <v>26</v>
      </c>
    </row>
    <row r="14" spans="1:18" ht="40.5" customHeight="1" x14ac:dyDescent="0.25">
      <c r="A14" s="62" t="s">
        <v>53</v>
      </c>
      <c r="B14" s="61"/>
      <c r="C14" s="17"/>
      <c r="D14" s="18"/>
      <c r="E14" s="19"/>
      <c r="F14" s="19"/>
      <c r="G14" s="20"/>
      <c r="H14" s="21"/>
      <c r="I14" s="19"/>
      <c r="J14" s="20"/>
      <c r="K14" s="21"/>
      <c r="L14" s="22"/>
      <c r="M14" s="20"/>
      <c r="N14" s="23"/>
      <c r="O14" s="22"/>
      <c r="P14" s="24"/>
      <c r="Q14" s="25"/>
      <c r="R14" s="26"/>
    </row>
    <row r="15" spans="1:18" ht="38.25" customHeight="1" thickBot="1" x14ac:dyDescent="0.3">
      <c r="A15" s="63" t="s">
        <v>53</v>
      </c>
      <c r="B15" s="61"/>
      <c r="C15" s="17"/>
      <c r="D15" s="18"/>
      <c r="E15" s="27"/>
      <c r="F15" s="27"/>
      <c r="G15" s="20"/>
      <c r="H15" s="27"/>
      <c r="I15" s="27"/>
      <c r="J15" s="20"/>
      <c r="K15" s="25"/>
      <c r="L15" s="28"/>
      <c r="M15" s="20"/>
      <c r="N15" s="25"/>
      <c r="O15" s="28"/>
      <c r="P15" s="24"/>
      <c r="Q15" s="25"/>
      <c r="R15" s="26"/>
    </row>
    <row r="16" spans="1:18" ht="23.25" customHeight="1" x14ac:dyDescent="0.25">
      <c r="A16" s="163" t="s">
        <v>27</v>
      </c>
      <c r="B16" s="164"/>
      <c r="C16" s="164"/>
      <c r="D16" s="29"/>
      <c r="E16" s="30"/>
      <c r="F16" s="30"/>
      <c r="G16" s="30"/>
      <c r="H16" s="30"/>
      <c r="I16" s="30"/>
      <c r="J16" s="30"/>
      <c r="K16" s="30"/>
      <c r="L16" s="30"/>
      <c r="M16" s="30"/>
      <c r="N16" s="30"/>
      <c r="O16" s="30"/>
      <c r="P16" s="31"/>
      <c r="Q16" s="30"/>
      <c r="R16" s="32"/>
    </row>
    <row r="17" spans="1:25" ht="23.25" customHeight="1" x14ac:dyDescent="0.25">
      <c r="A17" s="165" t="s">
        <v>28</v>
      </c>
      <c r="B17" s="166"/>
      <c r="C17" s="166"/>
      <c r="D17" s="33"/>
      <c r="E17" s="34"/>
      <c r="F17" s="34"/>
      <c r="G17" s="34"/>
      <c r="H17" s="34"/>
      <c r="I17" s="34"/>
      <c r="J17" s="34"/>
      <c r="K17" s="34"/>
      <c r="L17" s="34"/>
      <c r="M17" s="34"/>
      <c r="N17" s="34"/>
      <c r="O17" s="34"/>
      <c r="P17" s="35"/>
      <c r="Q17" s="34"/>
      <c r="R17" s="36"/>
    </row>
    <row r="18" spans="1:25" ht="24" customHeight="1" x14ac:dyDescent="0.25">
      <c r="A18" s="167" t="s">
        <v>29</v>
      </c>
      <c r="B18" s="168"/>
      <c r="C18" s="168"/>
      <c r="D18" s="33"/>
      <c r="E18" s="34"/>
      <c r="F18" s="34"/>
      <c r="G18" s="34"/>
      <c r="H18" s="34"/>
      <c r="I18" s="34"/>
      <c r="J18" s="34"/>
      <c r="K18" s="34"/>
      <c r="L18" s="34"/>
      <c r="M18" s="34"/>
      <c r="N18" s="34"/>
      <c r="O18" s="34"/>
      <c r="P18" s="35"/>
      <c r="Q18" s="34"/>
      <c r="R18" s="36"/>
    </row>
    <row r="19" spans="1:25" ht="23.25" customHeight="1" x14ac:dyDescent="0.25">
      <c r="A19" s="165" t="s">
        <v>30</v>
      </c>
      <c r="B19" s="166"/>
      <c r="C19" s="166"/>
      <c r="D19" s="33"/>
      <c r="E19" s="37"/>
      <c r="F19" s="37"/>
      <c r="G19" s="37"/>
      <c r="H19" s="37"/>
      <c r="I19" s="37"/>
      <c r="J19" s="37"/>
      <c r="K19" s="37"/>
      <c r="L19" s="37"/>
      <c r="M19" s="37"/>
      <c r="N19" s="37"/>
      <c r="O19" s="37"/>
      <c r="P19" s="38"/>
      <c r="Q19" s="37"/>
      <c r="R19" s="39"/>
    </row>
    <row r="20" spans="1:25" ht="24" customHeight="1" thickBot="1" x14ac:dyDescent="0.3">
      <c r="A20" s="169" t="s">
        <v>31</v>
      </c>
      <c r="B20" s="170"/>
      <c r="C20" s="170"/>
      <c r="D20" s="55"/>
      <c r="E20" s="56"/>
      <c r="F20" s="56"/>
      <c r="G20" s="56"/>
      <c r="H20" s="56"/>
      <c r="I20" s="56"/>
      <c r="J20" s="56"/>
      <c r="K20" s="56"/>
      <c r="L20" s="56"/>
      <c r="M20" s="56"/>
      <c r="N20" s="56"/>
      <c r="O20" s="56"/>
      <c r="P20" s="57"/>
      <c r="Q20" s="56"/>
      <c r="R20" s="58"/>
    </row>
    <row r="21" spans="1:25" ht="26.25" customHeight="1" x14ac:dyDescent="0.25">
      <c r="A21" s="163" t="s">
        <v>32</v>
      </c>
      <c r="B21" s="164"/>
      <c r="C21" s="164"/>
      <c r="D21" s="59"/>
      <c r="E21" s="59"/>
      <c r="F21" s="59"/>
      <c r="G21" s="59"/>
      <c r="H21" s="59"/>
      <c r="I21" s="59"/>
      <c r="J21" s="59"/>
      <c r="K21" s="59"/>
      <c r="L21" s="59"/>
      <c r="M21" s="59"/>
      <c r="N21" s="59"/>
      <c r="O21" s="59"/>
      <c r="P21" s="59"/>
      <c r="Q21" s="59"/>
      <c r="R21" s="60"/>
    </row>
    <row r="22" spans="1:25" ht="25.5" customHeight="1" x14ac:dyDescent="0.25">
      <c r="A22" s="165" t="s">
        <v>33</v>
      </c>
      <c r="B22" s="166"/>
      <c r="C22" s="166"/>
      <c r="D22" s="42"/>
      <c r="E22" s="40"/>
      <c r="F22" s="40"/>
      <c r="G22" s="43"/>
      <c r="H22" s="40"/>
      <c r="I22" s="40"/>
      <c r="J22" s="40"/>
      <c r="K22" s="40"/>
      <c r="L22" s="40"/>
      <c r="M22" s="40"/>
      <c r="N22" s="40"/>
      <c r="O22" s="40"/>
      <c r="P22" s="40"/>
      <c r="Q22" s="40"/>
      <c r="R22" s="41"/>
    </row>
    <row r="23" spans="1:25" ht="28.5" customHeight="1" thickBot="1" x14ac:dyDescent="0.3">
      <c r="A23" s="146" t="s">
        <v>34</v>
      </c>
      <c r="B23" s="147"/>
      <c r="C23" s="147"/>
      <c r="D23" s="44"/>
      <c r="E23" s="45"/>
      <c r="F23" s="45"/>
      <c r="G23" s="46"/>
      <c r="H23" s="45"/>
      <c r="I23" s="45"/>
      <c r="J23" s="45"/>
      <c r="K23" s="45"/>
      <c r="L23" s="45"/>
      <c r="M23" s="45"/>
      <c r="N23" s="45"/>
      <c r="O23" s="45"/>
      <c r="P23" s="45"/>
      <c r="Q23" s="45"/>
      <c r="R23" s="47"/>
    </row>
    <row r="24" spans="1:25" ht="110.25" customHeight="1" thickBot="1" x14ac:dyDescent="0.3">
      <c r="A24" s="48" t="s">
        <v>35</v>
      </c>
      <c r="B24" s="148" t="s">
        <v>363</v>
      </c>
      <c r="C24" s="148"/>
      <c r="D24" s="148"/>
      <c r="E24" s="148"/>
      <c r="F24" s="148"/>
      <c r="G24" s="148"/>
      <c r="H24" s="148"/>
      <c r="I24" s="148"/>
      <c r="J24" s="148"/>
      <c r="K24" s="148"/>
      <c r="L24" s="148"/>
      <c r="M24" s="148"/>
      <c r="N24" s="148"/>
      <c r="O24" s="148"/>
      <c r="P24" s="148"/>
      <c r="Q24" s="148"/>
      <c r="R24" s="149"/>
    </row>
    <row r="25" spans="1:25" ht="16.5" customHeight="1" thickBot="1" x14ac:dyDescent="0.3">
      <c r="A25" s="158" t="s">
        <v>36</v>
      </c>
      <c r="B25" s="159"/>
      <c r="C25" s="159"/>
      <c r="D25" s="159"/>
      <c r="E25" s="159"/>
      <c r="F25" s="159"/>
      <c r="G25" s="159"/>
      <c r="H25" s="159"/>
      <c r="I25" s="159"/>
      <c r="J25" s="159"/>
      <c r="K25" s="159"/>
      <c r="L25" s="159"/>
      <c r="M25" s="159"/>
      <c r="N25" s="159"/>
      <c r="O25" s="159"/>
      <c r="P25" s="159"/>
      <c r="Q25" s="159"/>
      <c r="R25" s="160"/>
    </row>
    <row r="26" spans="1:25" ht="12" customHeight="1" x14ac:dyDescent="0.25">
      <c r="A26" s="150" t="s">
        <v>37</v>
      </c>
      <c r="B26" s="152" t="s">
        <v>38</v>
      </c>
      <c r="C26" s="152" t="s">
        <v>39</v>
      </c>
      <c r="D26" s="152"/>
      <c r="E26" s="154" t="s">
        <v>40</v>
      </c>
      <c r="F26" s="154"/>
      <c r="G26" s="154"/>
      <c r="H26" s="154"/>
      <c r="I26" s="154"/>
      <c r="J26" s="154"/>
      <c r="K26" s="154"/>
      <c r="L26" s="154"/>
      <c r="M26" s="154"/>
      <c r="N26" s="154"/>
      <c r="O26" s="154"/>
      <c r="P26" s="154"/>
      <c r="Q26" s="154"/>
      <c r="R26" s="155"/>
    </row>
    <row r="27" spans="1:25" ht="26.25" customHeight="1" x14ac:dyDescent="0.25">
      <c r="A27" s="151"/>
      <c r="B27" s="153"/>
      <c r="C27" s="153"/>
      <c r="D27" s="153"/>
      <c r="E27" s="156"/>
      <c r="F27" s="156"/>
      <c r="G27" s="156"/>
      <c r="H27" s="156"/>
      <c r="I27" s="156"/>
      <c r="J27" s="156"/>
      <c r="K27" s="156"/>
      <c r="L27" s="156"/>
      <c r="M27" s="156"/>
      <c r="N27" s="156"/>
      <c r="O27" s="156"/>
      <c r="P27" s="156"/>
      <c r="Q27" s="156"/>
      <c r="R27" s="157"/>
    </row>
    <row r="28" spans="1:25" ht="25.5" customHeight="1" x14ac:dyDescent="0.25">
      <c r="A28" s="62" t="s">
        <v>53</v>
      </c>
      <c r="B28" s="49"/>
      <c r="C28" s="140"/>
      <c r="D28" s="140"/>
      <c r="E28" s="141"/>
      <c r="F28" s="141"/>
      <c r="G28" s="141"/>
      <c r="H28" s="141"/>
      <c r="I28" s="141"/>
      <c r="J28" s="141"/>
      <c r="K28" s="141"/>
      <c r="L28" s="141"/>
      <c r="M28" s="141"/>
      <c r="N28" s="141"/>
      <c r="O28" s="141"/>
      <c r="P28" s="141"/>
      <c r="Q28" s="141"/>
      <c r="R28" s="142"/>
    </row>
    <row r="29" spans="1:25" ht="25.5" customHeight="1" x14ac:dyDescent="0.25">
      <c r="A29" s="63" t="s">
        <v>53</v>
      </c>
      <c r="B29" s="49"/>
      <c r="C29" s="140"/>
      <c r="D29" s="140"/>
      <c r="E29" s="141"/>
      <c r="F29" s="141"/>
      <c r="G29" s="141"/>
      <c r="H29" s="141"/>
      <c r="I29" s="141"/>
      <c r="J29" s="141"/>
      <c r="K29" s="141"/>
      <c r="L29" s="141"/>
      <c r="M29" s="141"/>
      <c r="N29" s="141"/>
      <c r="O29" s="141"/>
      <c r="P29" s="141"/>
      <c r="Q29" s="141"/>
      <c r="R29" s="142"/>
    </row>
    <row r="30" spans="1:25" s="50" customFormat="1" ht="16.5" thickBot="1" x14ac:dyDescent="0.3">
      <c r="A30" s="143" t="s">
        <v>41</v>
      </c>
      <c r="B30" s="144"/>
      <c r="C30" s="144"/>
      <c r="D30" s="144"/>
      <c r="E30" s="144"/>
      <c r="F30" s="144"/>
      <c r="G30" s="144"/>
      <c r="H30" s="144"/>
      <c r="I30" s="144"/>
      <c r="J30" s="144"/>
      <c r="K30" s="144"/>
      <c r="L30" s="144"/>
      <c r="M30" s="144"/>
      <c r="N30" s="144"/>
      <c r="O30" s="144"/>
      <c r="P30" s="144"/>
      <c r="Q30" s="144"/>
      <c r="R30" s="145"/>
      <c r="S30" s="1"/>
      <c r="T30" s="1"/>
      <c r="U30" s="1"/>
      <c r="V30" s="1"/>
      <c r="W30" s="1"/>
      <c r="X30" s="1"/>
      <c r="Y30" s="1"/>
    </row>
    <row r="31" spans="1:25" s="51" customFormat="1" ht="37.5" customHeight="1" x14ac:dyDescent="0.25">
      <c r="A31" s="127" t="s">
        <v>42</v>
      </c>
      <c r="B31" s="128"/>
      <c r="C31" s="128"/>
      <c r="D31" s="128"/>
      <c r="E31" s="129"/>
      <c r="F31" s="129"/>
      <c r="G31" s="129"/>
      <c r="H31" s="129"/>
      <c r="I31" s="129"/>
      <c r="J31" s="116" t="s">
        <v>43</v>
      </c>
      <c r="K31" s="117"/>
      <c r="L31" s="134" t="s">
        <v>51</v>
      </c>
      <c r="M31" s="135"/>
      <c r="N31" s="135"/>
      <c r="O31" s="135"/>
      <c r="P31" s="135"/>
      <c r="Q31" s="135"/>
      <c r="R31" s="136"/>
    </row>
    <row r="32" spans="1:25" s="51" customFormat="1" ht="38.25" customHeight="1" x14ac:dyDescent="0.25">
      <c r="A32" s="132" t="s">
        <v>44</v>
      </c>
      <c r="B32" s="133"/>
      <c r="C32" s="133"/>
      <c r="D32" s="133"/>
      <c r="E32" s="123">
        <f>+F18</f>
        <v>0</v>
      </c>
      <c r="F32" s="123"/>
      <c r="G32" s="130"/>
      <c r="H32" s="130"/>
      <c r="I32" s="130"/>
      <c r="J32" s="118"/>
      <c r="K32" s="119"/>
      <c r="L32" s="137"/>
      <c r="M32" s="138"/>
      <c r="N32" s="138"/>
      <c r="O32" s="138"/>
      <c r="P32" s="138"/>
      <c r="Q32" s="138"/>
      <c r="R32" s="139"/>
    </row>
    <row r="33" spans="1:18" s="51" customFormat="1" ht="37.5" customHeight="1" thickBot="1" x14ac:dyDescent="0.3">
      <c r="A33" s="121" t="s">
        <v>45</v>
      </c>
      <c r="B33" s="122"/>
      <c r="C33" s="122"/>
      <c r="D33" s="122"/>
      <c r="E33" s="123">
        <f>+F18</f>
        <v>0</v>
      </c>
      <c r="F33" s="123"/>
      <c r="G33" s="131"/>
      <c r="H33" s="131"/>
      <c r="I33" s="131"/>
      <c r="J33" s="124" t="s">
        <v>46</v>
      </c>
      <c r="K33" s="124"/>
      <c r="L33" s="125" t="s">
        <v>47</v>
      </c>
      <c r="M33" s="125"/>
      <c r="N33" s="125"/>
      <c r="O33" s="125"/>
      <c r="P33" s="125"/>
      <c r="Q33" s="125"/>
      <c r="R33" s="126"/>
    </row>
    <row r="35" spans="1:18" x14ac:dyDescent="0.25">
      <c r="I35" s="53"/>
    </row>
    <row r="36" spans="1:18" x14ac:dyDescent="0.25">
      <c r="F36" s="53"/>
    </row>
    <row r="37" spans="1:18" ht="12" customHeight="1" x14ac:dyDescent="0.25">
      <c r="A37" s="120"/>
      <c r="B37" s="120"/>
      <c r="C37" s="120"/>
      <c r="D37" s="120"/>
      <c r="E37" s="120"/>
      <c r="F37" s="120"/>
      <c r="G37" s="120"/>
      <c r="H37" s="120"/>
      <c r="I37" s="120"/>
      <c r="J37" s="120"/>
      <c r="K37" s="120"/>
      <c r="L37" s="120"/>
      <c r="M37" s="120"/>
      <c r="N37" s="120"/>
      <c r="O37" s="120"/>
      <c r="P37" s="120"/>
      <c r="Q37" s="120"/>
      <c r="R37" s="120"/>
    </row>
    <row r="68" spans="5:5" x14ac:dyDescent="0.25">
      <c r="E68" s="54"/>
    </row>
    <row r="69" spans="5:5" x14ac:dyDescent="0.25">
      <c r="E69" s="54"/>
    </row>
  </sheetData>
  <mergeCells count="61">
    <mergeCell ref="A4:R4"/>
    <mergeCell ref="B6:G6"/>
    <mergeCell ref="I6:J6"/>
    <mergeCell ref="K6:R6"/>
    <mergeCell ref="A7:A8"/>
    <mergeCell ref="B7:G8"/>
    <mergeCell ref="I8:J8"/>
    <mergeCell ref="K8:R8"/>
    <mergeCell ref="A1:A3"/>
    <mergeCell ref="B1:O1"/>
    <mergeCell ref="P1:R1"/>
    <mergeCell ref="B2:O2"/>
    <mergeCell ref="P2:R2"/>
    <mergeCell ref="B3:O3"/>
    <mergeCell ref="P3:R3"/>
    <mergeCell ref="I9:J9"/>
    <mergeCell ref="K9:R9"/>
    <mergeCell ref="B10:G10"/>
    <mergeCell ref="I10:J10"/>
    <mergeCell ref="K10:R10"/>
    <mergeCell ref="A20:C20"/>
    <mergeCell ref="A21:C21"/>
    <mergeCell ref="A22:C22"/>
    <mergeCell ref="A9:A10"/>
    <mergeCell ref="B9:G9"/>
    <mergeCell ref="A19:C19"/>
    <mergeCell ref="A12:A13"/>
    <mergeCell ref="B12:B13"/>
    <mergeCell ref="C12:C13"/>
    <mergeCell ref="D12:F12"/>
    <mergeCell ref="M12:O12"/>
    <mergeCell ref="P12:R12"/>
    <mergeCell ref="A16:C16"/>
    <mergeCell ref="A17:C17"/>
    <mergeCell ref="A18:C18"/>
    <mergeCell ref="G12:I12"/>
    <mergeCell ref="J12:L12"/>
    <mergeCell ref="A23:C23"/>
    <mergeCell ref="B24:R24"/>
    <mergeCell ref="A26:A27"/>
    <mergeCell ref="B26:B27"/>
    <mergeCell ref="C26:D27"/>
    <mergeCell ref="E26:R27"/>
    <mergeCell ref="A25:R25"/>
    <mergeCell ref="C28:D28"/>
    <mergeCell ref="E28:R28"/>
    <mergeCell ref="C29:D29"/>
    <mergeCell ref="E29:R29"/>
    <mergeCell ref="A30:R30"/>
    <mergeCell ref="J31:K32"/>
    <mergeCell ref="A37:R37"/>
    <mergeCell ref="A33:D33"/>
    <mergeCell ref="E33:F33"/>
    <mergeCell ref="J33:K33"/>
    <mergeCell ref="L33:R33"/>
    <mergeCell ref="A31:D31"/>
    <mergeCell ref="E31:F31"/>
    <mergeCell ref="G31:I33"/>
    <mergeCell ref="A32:D32"/>
    <mergeCell ref="E32:F32"/>
    <mergeCell ref="L31:R32"/>
  </mergeCells>
  <pageMargins left="0.70866141732283472" right="0.70866141732283472" top="0.74803149606299213" bottom="0.74803149606299213" header="0.31496062992125984" footer="0.31496062992125984"/>
  <pageSetup scale="41" orientation="landscape" horizontalDpi="300" verticalDpi="300"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N220"/>
  <sheetViews>
    <sheetView tabSelected="1" zoomScaleNormal="100" workbookViewId="0"/>
  </sheetViews>
  <sheetFormatPr baseColWidth="10" defaultColWidth="11.42578125" defaultRowHeight="12.75" x14ac:dyDescent="0.2"/>
  <cols>
    <col min="1" max="1" width="3" style="64" customWidth="1"/>
    <col min="2" max="2" width="6.85546875" style="73" customWidth="1"/>
    <col min="3" max="3" width="67.7109375" style="64" customWidth="1"/>
    <col min="4" max="5" width="30.7109375" style="95" customWidth="1"/>
    <col min="6" max="6" width="32" style="64" customWidth="1"/>
    <col min="7" max="7" width="28.28515625" style="64" customWidth="1"/>
    <col min="8" max="9" width="16.7109375" style="64" customWidth="1"/>
    <col min="10" max="10" width="17.7109375" style="114" customWidth="1"/>
    <col min="11" max="11" width="17.5703125" style="64" customWidth="1"/>
    <col min="12" max="12" width="15.5703125" style="64" customWidth="1"/>
    <col min="13" max="13" width="11.42578125" style="64"/>
    <col min="14" max="14" width="15" style="64" bestFit="1" customWidth="1"/>
    <col min="15" max="16384" width="11.42578125" style="64"/>
  </cols>
  <sheetData>
    <row r="1" spans="2:12" x14ac:dyDescent="0.2">
      <c r="J1" s="76"/>
    </row>
    <row r="2" spans="2:12" x14ac:dyDescent="0.2">
      <c r="B2" s="214" t="s">
        <v>364</v>
      </c>
      <c r="C2" s="215"/>
      <c r="D2" s="215"/>
      <c r="E2" s="215"/>
      <c r="F2" s="215"/>
      <c r="G2" s="215"/>
      <c r="J2" s="76"/>
    </row>
    <row r="3" spans="2:12" ht="25.5" x14ac:dyDescent="0.2">
      <c r="B3" s="65"/>
      <c r="C3" s="66"/>
      <c r="D3" s="66"/>
      <c r="E3" s="66"/>
      <c r="F3" s="67" t="s">
        <v>358</v>
      </c>
      <c r="G3" s="68" t="s">
        <v>357</v>
      </c>
      <c r="H3" s="229" t="s">
        <v>28</v>
      </c>
      <c r="I3" s="229" t="s">
        <v>27</v>
      </c>
      <c r="J3" s="216" t="s">
        <v>48</v>
      </c>
      <c r="K3" s="219" t="s">
        <v>49</v>
      </c>
      <c r="L3" s="219" t="s">
        <v>31</v>
      </c>
    </row>
    <row r="4" spans="2:12" ht="25.5" x14ac:dyDescent="0.2">
      <c r="B4" s="67" t="s">
        <v>0</v>
      </c>
      <c r="C4" s="75" t="s">
        <v>356</v>
      </c>
      <c r="D4" s="74" t="s">
        <v>23</v>
      </c>
      <c r="E4" s="74" t="s">
        <v>57</v>
      </c>
      <c r="F4" s="74" t="s">
        <v>52</v>
      </c>
      <c r="G4" s="74" t="s">
        <v>52</v>
      </c>
      <c r="H4" s="230"/>
      <c r="I4" s="230"/>
      <c r="J4" s="217"/>
      <c r="K4" s="220"/>
      <c r="L4" s="220"/>
    </row>
    <row r="5" spans="2:12" x14ac:dyDescent="0.2">
      <c r="B5" s="77">
        <v>1</v>
      </c>
      <c r="C5" s="90" t="s">
        <v>56</v>
      </c>
      <c r="D5" s="92" t="s">
        <v>23</v>
      </c>
      <c r="E5" s="92" t="s">
        <v>57</v>
      </c>
      <c r="F5" s="98" t="s">
        <v>359</v>
      </c>
      <c r="G5" s="86" t="s">
        <v>359</v>
      </c>
      <c r="H5" s="231"/>
      <c r="I5" s="231"/>
      <c r="J5" s="218"/>
      <c r="K5" s="221"/>
      <c r="L5" s="221"/>
    </row>
    <row r="6" spans="2:12" ht="21" x14ac:dyDescent="0.2">
      <c r="B6" s="78" t="s">
        <v>86</v>
      </c>
      <c r="C6" s="80" t="s">
        <v>58</v>
      </c>
      <c r="D6" s="93">
        <v>1</v>
      </c>
      <c r="E6" s="93" t="s">
        <v>59</v>
      </c>
      <c r="F6" s="99">
        <v>107100</v>
      </c>
      <c r="G6" s="82">
        <v>121380</v>
      </c>
      <c r="H6" s="69">
        <f t="shared" ref="H6:H69" si="0">ROUND(MEDIAN(F6:G6)-STDEVA(F6:G6),0)</f>
        <v>104143</v>
      </c>
      <c r="I6" s="70">
        <f t="shared" ref="I6:I69" si="1">ROUND(MEDIAN(F6:G6)+STDEVA(F6:G6),0)</f>
        <v>124337</v>
      </c>
      <c r="J6" s="112">
        <f>ROUND(GEOMEAN(F6:G6),0)</f>
        <v>114017</v>
      </c>
      <c r="K6" s="71">
        <f>ROUND(STDEVA(F6:G6),0)</f>
        <v>10097</v>
      </c>
      <c r="L6" s="72">
        <f>ROUND(MEDIAN(F6:G6),0)</f>
        <v>114240</v>
      </c>
    </row>
    <row r="7" spans="2:12" s="76" customFormat="1" x14ac:dyDescent="0.2">
      <c r="B7" s="78" t="s">
        <v>87</v>
      </c>
      <c r="C7" s="80" t="s">
        <v>60</v>
      </c>
      <c r="D7" s="94">
        <v>1</v>
      </c>
      <c r="E7" s="94" t="s">
        <v>59</v>
      </c>
      <c r="F7" s="99">
        <v>213010</v>
      </c>
      <c r="G7" s="82">
        <v>178500</v>
      </c>
      <c r="H7" s="69">
        <f t="shared" si="0"/>
        <v>171353</v>
      </c>
      <c r="I7" s="70">
        <f t="shared" si="1"/>
        <v>220157</v>
      </c>
      <c r="J7" s="112">
        <f t="shared" ref="J7:J8" si="2">ROUND(GEOMEAN(F7:G7),0)</f>
        <v>194993</v>
      </c>
      <c r="K7" s="71">
        <f t="shared" ref="K7:K8" si="3">ROUND(STDEVA(F7:G7),0)</f>
        <v>24402</v>
      </c>
      <c r="L7" s="72">
        <f t="shared" ref="L7:L30" si="4">ROUND(MEDIAN(F7:G7),0)</f>
        <v>195755</v>
      </c>
    </row>
    <row r="8" spans="2:12" ht="21" x14ac:dyDescent="0.2">
      <c r="B8" s="78" t="s">
        <v>88</v>
      </c>
      <c r="C8" s="80" t="s">
        <v>61</v>
      </c>
      <c r="D8" s="93">
        <v>1</v>
      </c>
      <c r="E8" s="93" t="s">
        <v>59</v>
      </c>
      <c r="F8" s="99">
        <v>214200</v>
      </c>
      <c r="G8" s="82">
        <v>190400</v>
      </c>
      <c r="H8" s="69">
        <f t="shared" si="0"/>
        <v>185471</v>
      </c>
      <c r="I8" s="70">
        <f t="shared" si="1"/>
        <v>219129</v>
      </c>
      <c r="J8" s="112">
        <f t="shared" si="2"/>
        <v>201950</v>
      </c>
      <c r="K8" s="71">
        <f t="shared" si="3"/>
        <v>16829</v>
      </c>
      <c r="L8" s="72">
        <f t="shared" si="4"/>
        <v>202300</v>
      </c>
    </row>
    <row r="9" spans="2:12" x14ac:dyDescent="0.2">
      <c r="B9" s="91">
        <v>2</v>
      </c>
      <c r="C9" s="90" t="s">
        <v>62</v>
      </c>
      <c r="D9" s="92" t="s">
        <v>23</v>
      </c>
      <c r="E9" s="92" t="s">
        <v>57</v>
      </c>
      <c r="F9" s="98" t="s">
        <v>359</v>
      </c>
      <c r="G9" s="86" t="s">
        <v>359</v>
      </c>
      <c r="H9" s="106"/>
      <c r="I9" s="106"/>
      <c r="J9" s="112"/>
      <c r="K9" s="107"/>
      <c r="L9" s="106"/>
    </row>
    <row r="10" spans="2:12" ht="21" x14ac:dyDescent="0.2">
      <c r="B10" s="78" t="s">
        <v>89</v>
      </c>
      <c r="C10" s="80" t="s">
        <v>63</v>
      </c>
      <c r="D10" s="93">
        <v>1</v>
      </c>
      <c r="E10" s="93" t="s">
        <v>59</v>
      </c>
      <c r="F10" s="99">
        <v>214200</v>
      </c>
      <c r="G10" s="82">
        <v>196707</v>
      </c>
      <c r="H10" s="69">
        <f t="shared" si="0"/>
        <v>193084</v>
      </c>
      <c r="I10" s="70">
        <f t="shared" si="1"/>
        <v>217823</v>
      </c>
      <c r="J10" s="112">
        <f>ROUND(GEOMEAN(F10:G10),0)</f>
        <v>205267</v>
      </c>
      <c r="K10" s="71">
        <f>ROUND(STDEVA(F10:G10),0)</f>
        <v>12369</v>
      </c>
      <c r="L10" s="72">
        <f t="shared" si="4"/>
        <v>205454</v>
      </c>
    </row>
    <row r="11" spans="2:12" s="76" customFormat="1" x14ac:dyDescent="0.2">
      <c r="B11" s="91">
        <v>3</v>
      </c>
      <c r="C11" s="90" t="s">
        <v>64</v>
      </c>
      <c r="D11" s="92" t="s">
        <v>23</v>
      </c>
      <c r="E11" s="92" t="s">
        <v>57</v>
      </c>
      <c r="F11" s="98" t="s">
        <v>359</v>
      </c>
      <c r="G11" s="86" t="s">
        <v>359</v>
      </c>
      <c r="H11" s="106"/>
      <c r="I11" s="106"/>
      <c r="J11" s="112"/>
      <c r="K11" s="107"/>
      <c r="L11" s="106"/>
    </row>
    <row r="12" spans="2:12" x14ac:dyDescent="0.2">
      <c r="B12" s="78" t="s">
        <v>90</v>
      </c>
      <c r="C12" s="80" t="s">
        <v>65</v>
      </c>
      <c r="D12" s="93">
        <v>1</v>
      </c>
      <c r="E12" s="93" t="s">
        <v>59</v>
      </c>
      <c r="F12" s="99">
        <v>416500</v>
      </c>
      <c r="G12" s="82">
        <v>430780</v>
      </c>
      <c r="H12" s="69">
        <f t="shared" si="0"/>
        <v>413543</v>
      </c>
      <c r="I12" s="70">
        <f t="shared" si="1"/>
        <v>433737</v>
      </c>
      <c r="J12" s="112">
        <f>ROUND(GEOMEAN(F12:G12),0)</f>
        <v>423580</v>
      </c>
      <c r="K12" s="71">
        <f t="shared" ref="K12:K30" si="5">ROUND(STDEVA(F12:G12),0)</f>
        <v>10097</v>
      </c>
      <c r="L12" s="72">
        <f t="shared" si="4"/>
        <v>423640</v>
      </c>
    </row>
    <row r="13" spans="2:12" x14ac:dyDescent="0.2">
      <c r="B13" s="91">
        <v>4</v>
      </c>
      <c r="C13" s="90" t="s">
        <v>66</v>
      </c>
      <c r="D13" s="92" t="s">
        <v>23</v>
      </c>
      <c r="E13" s="92" t="s">
        <v>57</v>
      </c>
      <c r="F13" s="98" t="s">
        <v>359</v>
      </c>
      <c r="G13" s="86" t="s">
        <v>359</v>
      </c>
      <c r="H13" s="106"/>
      <c r="I13" s="106"/>
      <c r="J13" s="112"/>
      <c r="K13" s="107"/>
      <c r="L13" s="106"/>
    </row>
    <row r="14" spans="2:12" s="76" customFormat="1" ht="21" x14ac:dyDescent="0.2">
      <c r="B14" s="78" t="s">
        <v>91</v>
      </c>
      <c r="C14" s="80" t="s">
        <v>67</v>
      </c>
      <c r="D14" s="94">
        <v>1</v>
      </c>
      <c r="E14" s="94" t="s">
        <v>59</v>
      </c>
      <c r="F14" s="99">
        <v>142800</v>
      </c>
      <c r="G14" s="82">
        <v>169694</v>
      </c>
      <c r="H14" s="69">
        <f t="shared" si="0"/>
        <v>137230</v>
      </c>
      <c r="I14" s="70">
        <f t="shared" si="1"/>
        <v>175264</v>
      </c>
      <c r="J14" s="112">
        <f t="shared" ref="J14:J28" si="6">ROUND(GEOMEAN(F14:G14),0)</f>
        <v>155667</v>
      </c>
      <c r="K14" s="71">
        <f t="shared" si="5"/>
        <v>19017</v>
      </c>
      <c r="L14" s="72">
        <f t="shared" si="4"/>
        <v>156247</v>
      </c>
    </row>
    <row r="15" spans="2:12" ht="21" x14ac:dyDescent="0.2">
      <c r="B15" s="78" t="s">
        <v>92</v>
      </c>
      <c r="C15" s="81" t="s">
        <v>68</v>
      </c>
      <c r="D15" s="93">
        <v>1</v>
      </c>
      <c r="E15" s="93" t="s">
        <v>59</v>
      </c>
      <c r="F15" s="99">
        <v>892500</v>
      </c>
      <c r="G15" s="82">
        <v>1130500</v>
      </c>
      <c r="H15" s="69">
        <f t="shared" si="0"/>
        <v>843209</v>
      </c>
      <c r="I15" s="70">
        <f t="shared" si="1"/>
        <v>1179791</v>
      </c>
      <c r="J15" s="112">
        <f t="shared" si="6"/>
        <v>1004476</v>
      </c>
      <c r="K15" s="71">
        <f t="shared" si="5"/>
        <v>168291</v>
      </c>
      <c r="L15" s="72">
        <f t="shared" si="4"/>
        <v>1011500</v>
      </c>
    </row>
    <row r="16" spans="2:12" x14ac:dyDescent="0.2">
      <c r="B16" s="91">
        <v>5</v>
      </c>
      <c r="C16" s="90" t="s">
        <v>69</v>
      </c>
      <c r="D16" s="92" t="s">
        <v>23</v>
      </c>
      <c r="E16" s="92" t="s">
        <v>57</v>
      </c>
      <c r="F16" s="98" t="s">
        <v>359</v>
      </c>
      <c r="G16" s="86" t="s">
        <v>359</v>
      </c>
      <c r="H16" s="106"/>
      <c r="I16" s="106"/>
      <c r="J16" s="112"/>
      <c r="K16" s="107"/>
      <c r="L16" s="106"/>
    </row>
    <row r="17" spans="2:12" ht="21" x14ac:dyDescent="0.2">
      <c r="B17" s="78" t="s">
        <v>93</v>
      </c>
      <c r="C17" s="81" t="s">
        <v>70</v>
      </c>
      <c r="D17" s="93">
        <v>1</v>
      </c>
      <c r="E17" s="93" t="s">
        <v>59</v>
      </c>
      <c r="F17" s="99">
        <v>83300</v>
      </c>
      <c r="G17" s="82">
        <v>82110</v>
      </c>
      <c r="H17" s="69">
        <f t="shared" si="0"/>
        <v>81864</v>
      </c>
      <c r="I17" s="70">
        <f t="shared" si="1"/>
        <v>83546</v>
      </c>
      <c r="J17" s="112">
        <f t="shared" si="6"/>
        <v>82703</v>
      </c>
      <c r="K17" s="71">
        <f t="shared" si="5"/>
        <v>841</v>
      </c>
      <c r="L17" s="72">
        <f t="shared" si="4"/>
        <v>82705</v>
      </c>
    </row>
    <row r="18" spans="2:12" x14ac:dyDescent="0.2">
      <c r="B18" s="91">
        <v>6</v>
      </c>
      <c r="C18" s="90" t="s">
        <v>71</v>
      </c>
      <c r="D18" s="92" t="s">
        <v>23</v>
      </c>
      <c r="E18" s="92" t="s">
        <v>57</v>
      </c>
      <c r="F18" s="98" t="s">
        <v>359</v>
      </c>
      <c r="G18" s="86" t="s">
        <v>359</v>
      </c>
      <c r="H18" s="106"/>
      <c r="I18" s="106"/>
      <c r="J18" s="112"/>
      <c r="K18" s="107"/>
      <c r="L18" s="106"/>
    </row>
    <row r="19" spans="2:12" ht="21" x14ac:dyDescent="0.2">
      <c r="B19" s="78" t="s">
        <v>94</v>
      </c>
      <c r="C19" s="80" t="s">
        <v>72</v>
      </c>
      <c r="D19" s="93">
        <v>1</v>
      </c>
      <c r="E19" s="93" t="s">
        <v>73</v>
      </c>
      <c r="F19" s="99">
        <v>166600</v>
      </c>
      <c r="G19" s="82">
        <v>180880</v>
      </c>
      <c r="H19" s="69">
        <f t="shared" si="0"/>
        <v>163643</v>
      </c>
      <c r="I19" s="70">
        <f t="shared" si="1"/>
        <v>183837</v>
      </c>
      <c r="J19" s="112">
        <f t="shared" si="6"/>
        <v>173593</v>
      </c>
      <c r="K19" s="71">
        <f t="shared" si="5"/>
        <v>10097</v>
      </c>
      <c r="L19" s="72">
        <f t="shared" si="4"/>
        <v>173740</v>
      </c>
    </row>
    <row r="20" spans="2:12" ht="21" x14ac:dyDescent="0.2">
      <c r="B20" s="78" t="s">
        <v>95</v>
      </c>
      <c r="C20" s="80" t="s">
        <v>74</v>
      </c>
      <c r="D20" s="93">
        <v>1</v>
      </c>
      <c r="E20" s="93" t="s">
        <v>73</v>
      </c>
      <c r="F20" s="99">
        <v>154700</v>
      </c>
      <c r="G20" s="82">
        <v>149940</v>
      </c>
      <c r="H20" s="69">
        <f t="shared" si="0"/>
        <v>148954</v>
      </c>
      <c r="I20" s="70">
        <f t="shared" si="1"/>
        <v>155686</v>
      </c>
      <c r="J20" s="112">
        <f t="shared" si="6"/>
        <v>152301</v>
      </c>
      <c r="K20" s="71">
        <f t="shared" si="5"/>
        <v>3366</v>
      </c>
      <c r="L20" s="72">
        <f t="shared" si="4"/>
        <v>152320</v>
      </c>
    </row>
    <row r="21" spans="2:12" ht="21" x14ac:dyDescent="0.2">
      <c r="B21" s="78" t="s">
        <v>96</v>
      </c>
      <c r="C21" s="80" t="s">
        <v>75</v>
      </c>
      <c r="D21" s="93">
        <v>1</v>
      </c>
      <c r="E21" s="93" t="s">
        <v>73</v>
      </c>
      <c r="F21" s="99">
        <v>166600</v>
      </c>
      <c r="G21" s="82">
        <v>164220</v>
      </c>
      <c r="H21" s="69">
        <f t="shared" si="0"/>
        <v>163727</v>
      </c>
      <c r="I21" s="70">
        <f t="shared" si="1"/>
        <v>167093</v>
      </c>
      <c r="J21" s="112">
        <f t="shared" si="6"/>
        <v>165406</v>
      </c>
      <c r="K21" s="71">
        <f t="shared" si="5"/>
        <v>1683</v>
      </c>
      <c r="L21" s="72">
        <f t="shared" si="4"/>
        <v>165410</v>
      </c>
    </row>
    <row r="22" spans="2:12" s="76" customFormat="1" ht="21" x14ac:dyDescent="0.2">
      <c r="B22" s="78" t="s">
        <v>97</v>
      </c>
      <c r="C22" s="80" t="s">
        <v>76</v>
      </c>
      <c r="D22" s="94">
        <v>1</v>
      </c>
      <c r="E22" s="94" t="s">
        <v>73</v>
      </c>
      <c r="F22" s="99">
        <v>142800</v>
      </c>
      <c r="G22" s="82">
        <v>148750</v>
      </c>
      <c r="H22" s="69">
        <f t="shared" si="0"/>
        <v>141568</v>
      </c>
      <c r="I22" s="70">
        <f t="shared" si="1"/>
        <v>149982</v>
      </c>
      <c r="J22" s="112">
        <f t="shared" si="6"/>
        <v>145745</v>
      </c>
      <c r="K22" s="71">
        <f t="shared" si="5"/>
        <v>4207</v>
      </c>
      <c r="L22" s="72">
        <f t="shared" si="4"/>
        <v>145775</v>
      </c>
    </row>
    <row r="23" spans="2:12" s="76" customFormat="1" ht="21" x14ac:dyDescent="0.2">
      <c r="B23" s="78" t="s">
        <v>98</v>
      </c>
      <c r="C23" s="81" t="s">
        <v>77</v>
      </c>
      <c r="D23" s="94">
        <v>1</v>
      </c>
      <c r="E23" s="94" t="s">
        <v>73</v>
      </c>
      <c r="F23" s="99">
        <v>130900</v>
      </c>
      <c r="G23" s="82">
        <v>136850</v>
      </c>
      <c r="H23" s="69">
        <f t="shared" si="0"/>
        <v>129668</v>
      </c>
      <c r="I23" s="70">
        <f t="shared" si="1"/>
        <v>138082</v>
      </c>
      <c r="J23" s="112">
        <f t="shared" si="6"/>
        <v>133842</v>
      </c>
      <c r="K23" s="71">
        <f t="shared" si="5"/>
        <v>4207</v>
      </c>
      <c r="L23" s="72">
        <f t="shared" si="4"/>
        <v>133875</v>
      </c>
    </row>
    <row r="24" spans="2:12" x14ac:dyDescent="0.2">
      <c r="B24" s="91">
        <v>7</v>
      </c>
      <c r="C24" s="90" t="s">
        <v>78</v>
      </c>
      <c r="D24" s="92" t="s">
        <v>23</v>
      </c>
      <c r="E24" s="92" t="s">
        <v>57</v>
      </c>
      <c r="F24" s="98" t="s">
        <v>359</v>
      </c>
      <c r="G24" s="86" t="s">
        <v>359</v>
      </c>
      <c r="H24" s="106"/>
      <c r="I24" s="106"/>
      <c r="J24" s="112"/>
      <c r="K24" s="107"/>
      <c r="L24" s="106"/>
    </row>
    <row r="25" spans="2:12" s="114" customFormat="1" ht="21" x14ac:dyDescent="0.2">
      <c r="B25" s="108" t="s">
        <v>99</v>
      </c>
      <c r="C25" s="109" t="s">
        <v>79</v>
      </c>
      <c r="D25" s="110">
        <v>1</v>
      </c>
      <c r="E25" s="110" t="s">
        <v>73</v>
      </c>
      <c r="F25" s="100">
        <v>0</v>
      </c>
      <c r="G25" s="84">
        <v>0</v>
      </c>
      <c r="H25" s="111">
        <f t="shared" si="0"/>
        <v>0</v>
      </c>
      <c r="I25" s="111">
        <f t="shared" si="1"/>
        <v>0</v>
      </c>
      <c r="J25" s="112" t="e">
        <f t="shared" si="6"/>
        <v>#NUM!</v>
      </c>
      <c r="K25" s="113">
        <f t="shared" si="5"/>
        <v>0</v>
      </c>
      <c r="L25" s="111">
        <f t="shared" si="4"/>
        <v>0</v>
      </c>
    </row>
    <row r="26" spans="2:12" x14ac:dyDescent="0.2">
      <c r="B26" s="78" t="s">
        <v>100</v>
      </c>
      <c r="C26" s="81" t="s">
        <v>80</v>
      </c>
      <c r="D26" s="93">
        <v>1</v>
      </c>
      <c r="E26" s="93" t="s">
        <v>81</v>
      </c>
      <c r="F26" s="99">
        <v>80920</v>
      </c>
      <c r="G26" s="82">
        <v>85680</v>
      </c>
      <c r="H26" s="69">
        <f t="shared" si="0"/>
        <v>79934</v>
      </c>
      <c r="I26" s="70">
        <f t="shared" si="1"/>
        <v>86666</v>
      </c>
      <c r="J26" s="112">
        <f t="shared" si="6"/>
        <v>83266</v>
      </c>
      <c r="K26" s="71">
        <f t="shared" si="5"/>
        <v>3366</v>
      </c>
      <c r="L26" s="72">
        <f t="shared" si="4"/>
        <v>83300</v>
      </c>
    </row>
    <row r="27" spans="2:12" x14ac:dyDescent="0.2">
      <c r="B27" s="91">
        <v>8</v>
      </c>
      <c r="C27" s="90" t="s">
        <v>82</v>
      </c>
      <c r="D27" s="92" t="s">
        <v>23</v>
      </c>
      <c r="E27" s="92" t="s">
        <v>57</v>
      </c>
      <c r="F27" s="98" t="s">
        <v>359</v>
      </c>
      <c r="G27" s="86" t="s">
        <v>359</v>
      </c>
      <c r="H27" s="106"/>
      <c r="I27" s="106"/>
      <c r="J27" s="112"/>
      <c r="K27" s="107"/>
      <c r="L27" s="106"/>
    </row>
    <row r="28" spans="2:12" x14ac:dyDescent="0.2">
      <c r="B28" s="78" t="s">
        <v>101</v>
      </c>
      <c r="C28" s="81" t="s">
        <v>83</v>
      </c>
      <c r="D28" s="93">
        <v>1</v>
      </c>
      <c r="E28" s="93" t="s">
        <v>81</v>
      </c>
      <c r="F28" s="99">
        <v>53550</v>
      </c>
      <c r="G28" s="82">
        <v>42840</v>
      </c>
      <c r="H28" s="69">
        <f t="shared" si="0"/>
        <v>40622</v>
      </c>
      <c r="I28" s="70">
        <f t="shared" si="1"/>
        <v>55768</v>
      </c>
      <c r="J28" s="112">
        <f t="shared" si="6"/>
        <v>47897</v>
      </c>
      <c r="K28" s="71">
        <f t="shared" si="5"/>
        <v>7573</v>
      </c>
      <c r="L28" s="72">
        <f t="shared" si="4"/>
        <v>48195</v>
      </c>
    </row>
    <row r="29" spans="2:12" x14ac:dyDescent="0.2">
      <c r="B29" s="91">
        <v>9</v>
      </c>
      <c r="C29" s="90" t="s">
        <v>84</v>
      </c>
      <c r="D29" s="92" t="s">
        <v>23</v>
      </c>
      <c r="E29" s="92" t="s">
        <v>57</v>
      </c>
      <c r="F29" s="98" t="s">
        <v>359</v>
      </c>
      <c r="G29" s="86" t="s">
        <v>359</v>
      </c>
      <c r="H29" s="106"/>
      <c r="I29" s="106"/>
      <c r="J29" s="112"/>
      <c r="K29" s="107"/>
      <c r="L29" s="106"/>
    </row>
    <row r="30" spans="2:12" x14ac:dyDescent="0.2">
      <c r="B30" s="78" t="s">
        <v>102</v>
      </c>
      <c r="C30" s="81" t="s">
        <v>85</v>
      </c>
      <c r="D30" s="93">
        <v>1</v>
      </c>
      <c r="E30" s="93" t="s">
        <v>73</v>
      </c>
      <c r="F30" s="99">
        <v>58310</v>
      </c>
      <c r="G30" s="82">
        <v>41650</v>
      </c>
      <c r="H30" s="69">
        <f t="shared" si="0"/>
        <v>38200</v>
      </c>
      <c r="I30" s="70">
        <f t="shared" si="1"/>
        <v>61760</v>
      </c>
      <c r="J30" s="112">
        <f>ROUND(GEOMEAN(F30:G30),0)</f>
        <v>49281</v>
      </c>
      <c r="K30" s="71">
        <f t="shared" si="5"/>
        <v>11780</v>
      </c>
      <c r="L30" s="72">
        <f t="shared" si="4"/>
        <v>49980</v>
      </c>
    </row>
    <row r="31" spans="2:12" s="105" customFormat="1" x14ac:dyDescent="0.2">
      <c r="B31" s="102"/>
      <c r="C31" s="103"/>
      <c r="D31" s="104"/>
      <c r="E31" s="104"/>
      <c r="F31" s="96"/>
      <c r="G31" s="96"/>
      <c r="H31" s="72"/>
      <c r="I31" s="72"/>
      <c r="J31" s="112"/>
      <c r="K31" s="71"/>
      <c r="L31" s="72"/>
    </row>
    <row r="32" spans="2:12" s="97" customFormat="1" ht="12.75" customHeight="1" x14ac:dyDescent="0.2">
      <c r="B32" s="226" t="s">
        <v>354</v>
      </c>
      <c r="C32" s="227"/>
      <c r="D32" s="227"/>
      <c r="E32" s="227"/>
      <c r="F32" s="227"/>
      <c r="G32" s="228"/>
      <c r="H32" s="232" t="s">
        <v>28</v>
      </c>
      <c r="I32" s="232" t="s">
        <v>27</v>
      </c>
      <c r="J32" s="222" t="s">
        <v>48</v>
      </c>
      <c r="K32" s="224" t="s">
        <v>49</v>
      </c>
      <c r="L32" s="224" t="s">
        <v>31</v>
      </c>
    </row>
    <row r="33" spans="2:14" ht="24.75" customHeight="1" x14ac:dyDescent="0.2">
      <c r="B33" s="92">
        <v>1</v>
      </c>
      <c r="C33" s="90" t="s">
        <v>355</v>
      </c>
      <c r="D33" s="92" t="s">
        <v>23</v>
      </c>
      <c r="E33" s="92" t="s">
        <v>57</v>
      </c>
      <c r="F33" s="98" t="s">
        <v>359</v>
      </c>
      <c r="G33" s="86" t="s">
        <v>359</v>
      </c>
      <c r="H33" s="233"/>
      <c r="I33" s="233"/>
      <c r="J33" s="223"/>
      <c r="K33" s="225"/>
      <c r="L33" s="225"/>
    </row>
    <row r="34" spans="2:14" s="114" customFormat="1" ht="21" customHeight="1" x14ac:dyDescent="0.2">
      <c r="B34" s="108" t="s">
        <v>86</v>
      </c>
      <c r="C34" s="109" t="s">
        <v>58</v>
      </c>
      <c r="D34" s="84">
        <v>1</v>
      </c>
      <c r="E34" s="108" t="s">
        <v>59</v>
      </c>
      <c r="F34" s="100">
        <v>0</v>
      </c>
      <c r="G34" s="84">
        <v>142800</v>
      </c>
      <c r="H34" s="111">
        <f t="shared" si="0"/>
        <v>-29575</v>
      </c>
      <c r="I34" s="111">
        <f t="shared" si="1"/>
        <v>172375</v>
      </c>
      <c r="J34" s="112" t="e">
        <f>ROUND(GEOMEAN(G34,#REF!,#REF!),0)</f>
        <v>#REF!</v>
      </c>
      <c r="K34" s="113" t="e">
        <f>ROUND(STDEVA(G34,#REF!,#REF!),0)</f>
        <v>#REF!</v>
      </c>
      <c r="L34" s="111" t="e">
        <f>ROUND(MEDIAN(G34,#REF!,#REF!),0)</f>
        <v>#REF!</v>
      </c>
    </row>
    <row r="35" spans="2:14" s="114" customFormat="1" ht="21" customHeight="1" x14ac:dyDescent="0.2">
      <c r="B35" s="108" t="s">
        <v>87</v>
      </c>
      <c r="C35" s="109" t="s">
        <v>217</v>
      </c>
      <c r="D35" s="84">
        <v>1</v>
      </c>
      <c r="E35" s="108" t="s">
        <v>59</v>
      </c>
      <c r="F35" s="100">
        <v>0</v>
      </c>
      <c r="G35" s="84">
        <v>291550</v>
      </c>
      <c r="H35" s="111">
        <f t="shared" si="0"/>
        <v>-60382</v>
      </c>
      <c r="I35" s="111">
        <f t="shared" si="1"/>
        <v>351932</v>
      </c>
      <c r="J35" s="112" t="e">
        <f>ROUND(GEOMEAN(G35,#REF!,#REF!),0)</f>
        <v>#REF!</v>
      </c>
      <c r="K35" s="113" t="e">
        <f>ROUND(STDEVA(G35,#REF!,#REF!),0)</f>
        <v>#REF!</v>
      </c>
      <c r="L35" s="111" t="e">
        <f>ROUND(MEDIAN(G35,#REF!,#REF!),0)</f>
        <v>#REF!</v>
      </c>
      <c r="N35" s="115"/>
    </row>
    <row r="36" spans="2:14" s="114" customFormat="1" ht="21" x14ac:dyDescent="0.2">
      <c r="B36" s="108" t="s">
        <v>88</v>
      </c>
      <c r="C36" s="109" t="s">
        <v>218</v>
      </c>
      <c r="D36" s="84">
        <v>1</v>
      </c>
      <c r="E36" s="108" t="s">
        <v>59</v>
      </c>
      <c r="F36" s="100">
        <v>0</v>
      </c>
      <c r="G36" s="84">
        <v>374850</v>
      </c>
      <c r="H36" s="111">
        <f t="shared" si="0"/>
        <v>-77634</v>
      </c>
      <c r="I36" s="111">
        <f t="shared" si="1"/>
        <v>452484</v>
      </c>
      <c r="J36" s="112" t="e">
        <f>ROUND(GEOMEAN(G36,#REF!,#REF!),0)</f>
        <v>#REF!</v>
      </c>
      <c r="K36" s="113" t="e">
        <f>ROUND(STDEVA(G36,#REF!,#REF!),0)</f>
        <v>#REF!</v>
      </c>
      <c r="L36" s="111" t="e">
        <f>ROUND(MEDIAN(G36,#REF!,#REF!),0)</f>
        <v>#REF!</v>
      </c>
      <c r="N36" s="115"/>
    </row>
    <row r="37" spans="2:14" x14ac:dyDescent="0.2">
      <c r="B37" s="91">
        <v>2</v>
      </c>
      <c r="C37" s="90" t="s">
        <v>62</v>
      </c>
      <c r="D37" s="92" t="s">
        <v>23</v>
      </c>
      <c r="E37" s="92" t="s">
        <v>57</v>
      </c>
      <c r="F37" s="98" t="s">
        <v>359</v>
      </c>
      <c r="G37" s="86" t="s">
        <v>359</v>
      </c>
      <c r="H37" s="106"/>
      <c r="I37" s="106"/>
      <c r="J37" s="112"/>
      <c r="K37" s="107"/>
      <c r="L37" s="106"/>
    </row>
    <row r="38" spans="2:14" ht="21" x14ac:dyDescent="0.2">
      <c r="B38" s="78" t="s">
        <v>89</v>
      </c>
      <c r="C38" s="81" t="s">
        <v>219</v>
      </c>
      <c r="D38" s="82">
        <v>1</v>
      </c>
      <c r="E38" s="78" t="s">
        <v>59</v>
      </c>
      <c r="F38" s="99">
        <v>71400</v>
      </c>
      <c r="G38" s="82">
        <v>74970</v>
      </c>
      <c r="H38" s="69">
        <f t="shared" si="0"/>
        <v>70661</v>
      </c>
      <c r="I38" s="70">
        <f t="shared" si="1"/>
        <v>75709</v>
      </c>
      <c r="J38" s="112">
        <f>ROUND(GEOMEAN(F38:G38),0)</f>
        <v>73163</v>
      </c>
      <c r="K38" s="71">
        <f>ROUND(STDEVA(F38:G38),0)</f>
        <v>2524</v>
      </c>
      <c r="L38" s="72">
        <f>ROUND(MEDIAN(F38:G38),0)</f>
        <v>73185</v>
      </c>
    </row>
    <row r="39" spans="2:14" ht="21" x14ac:dyDescent="0.2">
      <c r="B39" s="78" t="s">
        <v>103</v>
      </c>
      <c r="C39" s="81" t="s">
        <v>220</v>
      </c>
      <c r="D39" s="82">
        <v>1</v>
      </c>
      <c r="E39" s="78" t="s">
        <v>59</v>
      </c>
      <c r="F39" s="99">
        <v>148750</v>
      </c>
      <c r="G39" s="82">
        <v>130900</v>
      </c>
      <c r="H39" s="69">
        <f t="shared" si="0"/>
        <v>127203</v>
      </c>
      <c r="I39" s="70">
        <f t="shared" si="1"/>
        <v>152447</v>
      </c>
      <c r="J39" s="112">
        <f t="shared" ref="J39:J102" si="7">ROUND(GEOMEAN(F39:G39),0)</f>
        <v>139540</v>
      </c>
      <c r="K39" s="71">
        <f t="shared" ref="K39:K102" si="8">ROUND(STDEVA(F39:G39),0)</f>
        <v>12622</v>
      </c>
      <c r="L39" s="72">
        <f t="shared" ref="L39:L102" si="9">ROUND(MEDIAN(F39:G39),0)</f>
        <v>139825</v>
      </c>
    </row>
    <row r="40" spans="2:14" ht="21" x14ac:dyDescent="0.2">
      <c r="B40" s="78" t="s">
        <v>104</v>
      </c>
      <c r="C40" s="81" t="s">
        <v>221</v>
      </c>
      <c r="D40" s="82">
        <v>1</v>
      </c>
      <c r="E40" s="78" t="s">
        <v>59</v>
      </c>
      <c r="F40" s="99">
        <v>101150</v>
      </c>
      <c r="G40" s="82">
        <v>105910</v>
      </c>
      <c r="H40" s="69">
        <f t="shared" si="0"/>
        <v>100164</v>
      </c>
      <c r="I40" s="70">
        <f t="shared" si="1"/>
        <v>106896</v>
      </c>
      <c r="J40" s="112">
        <f t="shared" si="7"/>
        <v>103503</v>
      </c>
      <c r="K40" s="71">
        <f t="shared" si="8"/>
        <v>3366</v>
      </c>
      <c r="L40" s="72">
        <f t="shared" si="9"/>
        <v>103530</v>
      </c>
    </row>
    <row r="41" spans="2:14" x14ac:dyDescent="0.2">
      <c r="B41" s="78" t="s">
        <v>105</v>
      </c>
      <c r="C41" s="81" t="s">
        <v>222</v>
      </c>
      <c r="D41" s="82">
        <v>1</v>
      </c>
      <c r="E41" s="78" t="s">
        <v>59</v>
      </c>
      <c r="F41" s="99">
        <v>571200</v>
      </c>
      <c r="G41" s="82">
        <v>505750</v>
      </c>
      <c r="H41" s="69">
        <f t="shared" si="0"/>
        <v>492195</v>
      </c>
      <c r="I41" s="70">
        <f t="shared" si="1"/>
        <v>584755</v>
      </c>
      <c r="J41" s="112">
        <f t="shared" si="7"/>
        <v>537480</v>
      </c>
      <c r="K41" s="71">
        <f t="shared" si="8"/>
        <v>46280</v>
      </c>
      <c r="L41" s="72">
        <f t="shared" si="9"/>
        <v>538475</v>
      </c>
    </row>
    <row r="42" spans="2:14" ht="21" x14ac:dyDescent="0.2">
      <c r="B42" s="78" t="s">
        <v>106</v>
      </c>
      <c r="C42" s="81" t="s">
        <v>223</v>
      </c>
      <c r="D42" s="82">
        <v>1</v>
      </c>
      <c r="E42" s="78" t="s">
        <v>59</v>
      </c>
      <c r="F42" s="99">
        <v>1011500</v>
      </c>
      <c r="G42" s="82">
        <v>737800</v>
      </c>
      <c r="H42" s="69">
        <f t="shared" si="0"/>
        <v>681115</v>
      </c>
      <c r="I42" s="70">
        <f t="shared" si="1"/>
        <v>1068185</v>
      </c>
      <c r="J42" s="112">
        <f t="shared" si="7"/>
        <v>863878</v>
      </c>
      <c r="K42" s="71">
        <f t="shared" si="8"/>
        <v>193535</v>
      </c>
      <c r="L42" s="72">
        <f t="shared" si="9"/>
        <v>874650</v>
      </c>
    </row>
    <row r="43" spans="2:14" x14ac:dyDescent="0.2">
      <c r="B43" s="78" t="s">
        <v>107</v>
      </c>
      <c r="C43" s="81" t="s">
        <v>224</v>
      </c>
      <c r="D43" s="82">
        <v>1</v>
      </c>
      <c r="E43" s="78" t="s">
        <v>59</v>
      </c>
      <c r="F43" s="99">
        <v>89250</v>
      </c>
      <c r="G43" s="82">
        <v>86870</v>
      </c>
      <c r="H43" s="69">
        <f t="shared" si="0"/>
        <v>86377</v>
      </c>
      <c r="I43" s="70">
        <f t="shared" si="1"/>
        <v>89743</v>
      </c>
      <c r="J43" s="112">
        <f t="shared" si="7"/>
        <v>88052</v>
      </c>
      <c r="K43" s="71">
        <f t="shared" si="8"/>
        <v>1683</v>
      </c>
      <c r="L43" s="72">
        <f t="shared" si="9"/>
        <v>88060</v>
      </c>
    </row>
    <row r="44" spans="2:14" ht="21" x14ac:dyDescent="0.2">
      <c r="B44" s="78" t="s">
        <v>108</v>
      </c>
      <c r="C44" s="81" t="s">
        <v>225</v>
      </c>
      <c r="D44" s="82">
        <v>1</v>
      </c>
      <c r="E44" s="78" t="s">
        <v>59</v>
      </c>
      <c r="F44" s="99">
        <v>116620</v>
      </c>
      <c r="G44" s="82">
        <v>101150</v>
      </c>
      <c r="H44" s="69">
        <f t="shared" si="0"/>
        <v>97946</v>
      </c>
      <c r="I44" s="70">
        <f t="shared" si="1"/>
        <v>119824</v>
      </c>
      <c r="J44" s="112">
        <f t="shared" si="7"/>
        <v>108610</v>
      </c>
      <c r="K44" s="71">
        <f t="shared" si="8"/>
        <v>10939</v>
      </c>
      <c r="L44" s="72">
        <f t="shared" si="9"/>
        <v>108885</v>
      </c>
    </row>
    <row r="45" spans="2:14" ht="21" x14ac:dyDescent="0.2">
      <c r="B45" s="78" t="s">
        <v>109</v>
      </c>
      <c r="C45" s="81" t="s">
        <v>226</v>
      </c>
      <c r="D45" s="82">
        <v>1</v>
      </c>
      <c r="E45" s="78" t="s">
        <v>59</v>
      </c>
      <c r="F45" s="99">
        <v>142800</v>
      </c>
      <c r="G45" s="82">
        <v>124950</v>
      </c>
      <c r="H45" s="69">
        <f t="shared" si="0"/>
        <v>121253</v>
      </c>
      <c r="I45" s="70">
        <f t="shared" si="1"/>
        <v>146497</v>
      </c>
      <c r="J45" s="112">
        <f t="shared" si="7"/>
        <v>133577</v>
      </c>
      <c r="K45" s="71">
        <f t="shared" si="8"/>
        <v>12622</v>
      </c>
      <c r="L45" s="72">
        <f t="shared" si="9"/>
        <v>133875</v>
      </c>
    </row>
    <row r="46" spans="2:14" ht="21" x14ac:dyDescent="0.2">
      <c r="B46" s="78" t="s">
        <v>110</v>
      </c>
      <c r="C46" s="81" t="s">
        <v>227</v>
      </c>
      <c r="D46" s="82">
        <v>1</v>
      </c>
      <c r="E46" s="78" t="s">
        <v>59</v>
      </c>
      <c r="F46" s="99">
        <v>273700</v>
      </c>
      <c r="G46" s="82">
        <v>255850</v>
      </c>
      <c r="H46" s="69">
        <f t="shared" si="0"/>
        <v>252153</v>
      </c>
      <c r="I46" s="70">
        <f t="shared" si="1"/>
        <v>277397</v>
      </c>
      <c r="J46" s="112">
        <f t="shared" si="7"/>
        <v>264625</v>
      </c>
      <c r="K46" s="71">
        <f t="shared" si="8"/>
        <v>12622</v>
      </c>
      <c r="L46" s="72">
        <f t="shared" si="9"/>
        <v>264775</v>
      </c>
    </row>
    <row r="47" spans="2:14" ht="21" x14ac:dyDescent="0.2">
      <c r="B47" s="108" t="s">
        <v>111</v>
      </c>
      <c r="C47" s="109" t="s">
        <v>228</v>
      </c>
      <c r="D47" s="84">
        <v>1</v>
      </c>
      <c r="E47" s="108" t="s">
        <v>59</v>
      </c>
      <c r="F47" s="100">
        <v>0</v>
      </c>
      <c r="G47" s="84">
        <v>940100</v>
      </c>
      <c r="H47" s="111">
        <f t="shared" si="0"/>
        <v>-194701</v>
      </c>
      <c r="I47" s="111">
        <f t="shared" si="1"/>
        <v>1134801</v>
      </c>
      <c r="J47" s="112" t="e">
        <f t="shared" si="7"/>
        <v>#NUM!</v>
      </c>
      <c r="K47" s="113" t="e">
        <f>ROUND(STDEVA(G47),0)</f>
        <v>#DIV/0!</v>
      </c>
      <c r="L47" s="111">
        <f>ROUND(MEDIAN(G47),0)</f>
        <v>940100</v>
      </c>
    </row>
    <row r="48" spans="2:14" ht="21" x14ac:dyDescent="0.2">
      <c r="B48" s="108" t="s">
        <v>112</v>
      </c>
      <c r="C48" s="109" t="s">
        <v>229</v>
      </c>
      <c r="D48" s="84">
        <v>1</v>
      </c>
      <c r="E48" s="108" t="s">
        <v>59</v>
      </c>
      <c r="F48" s="100">
        <v>0</v>
      </c>
      <c r="G48" s="84">
        <v>940100</v>
      </c>
      <c r="H48" s="111">
        <f t="shared" si="0"/>
        <v>-194701</v>
      </c>
      <c r="I48" s="111">
        <f t="shared" si="1"/>
        <v>1134801</v>
      </c>
      <c r="J48" s="112" t="e">
        <f t="shared" si="7"/>
        <v>#NUM!</v>
      </c>
      <c r="K48" s="113" t="e">
        <f>ROUND(STDEVA(G48),0)</f>
        <v>#DIV/0!</v>
      </c>
      <c r="L48" s="111">
        <f>ROUND(MEDIAN(G48),0)</f>
        <v>940100</v>
      </c>
    </row>
    <row r="49" spans="2:12" ht="21" x14ac:dyDescent="0.2">
      <c r="B49" s="78" t="s">
        <v>113</v>
      </c>
      <c r="C49" s="81" t="s">
        <v>230</v>
      </c>
      <c r="D49" s="82">
        <v>1</v>
      </c>
      <c r="E49" s="78" t="s">
        <v>59</v>
      </c>
      <c r="F49" s="99">
        <v>65450</v>
      </c>
      <c r="G49" s="82">
        <v>65450</v>
      </c>
      <c r="H49" s="69">
        <f t="shared" si="0"/>
        <v>65450</v>
      </c>
      <c r="I49" s="70">
        <f t="shared" si="1"/>
        <v>65450</v>
      </c>
      <c r="J49" s="112">
        <f t="shared" si="7"/>
        <v>65450</v>
      </c>
      <c r="K49" s="71">
        <f t="shared" si="8"/>
        <v>0</v>
      </c>
      <c r="L49" s="72">
        <f t="shared" si="9"/>
        <v>65450</v>
      </c>
    </row>
    <row r="50" spans="2:12" ht="21" x14ac:dyDescent="0.2">
      <c r="B50" s="78" t="s">
        <v>114</v>
      </c>
      <c r="C50" s="81" t="s">
        <v>231</v>
      </c>
      <c r="D50" s="82">
        <v>1</v>
      </c>
      <c r="E50" s="78" t="s">
        <v>59</v>
      </c>
      <c r="F50" s="99">
        <v>130900</v>
      </c>
      <c r="G50" s="82">
        <v>142800</v>
      </c>
      <c r="H50" s="69">
        <f t="shared" si="0"/>
        <v>128435</v>
      </c>
      <c r="I50" s="70">
        <f t="shared" si="1"/>
        <v>145265</v>
      </c>
      <c r="J50" s="112">
        <f t="shared" si="7"/>
        <v>136721</v>
      </c>
      <c r="K50" s="71">
        <f t="shared" si="8"/>
        <v>8415</v>
      </c>
      <c r="L50" s="72">
        <f t="shared" si="9"/>
        <v>136850</v>
      </c>
    </row>
    <row r="51" spans="2:12" x14ac:dyDescent="0.2">
      <c r="B51" s="77">
        <v>3</v>
      </c>
      <c r="C51" s="79" t="s">
        <v>64</v>
      </c>
      <c r="D51" s="86" t="s">
        <v>23</v>
      </c>
      <c r="E51" s="86" t="s">
        <v>57</v>
      </c>
      <c r="F51" s="98" t="s">
        <v>359</v>
      </c>
      <c r="G51" s="86" t="s">
        <v>359</v>
      </c>
      <c r="H51" s="106"/>
      <c r="I51" s="106"/>
      <c r="J51" s="112"/>
      <c r="K51" s="107"/>
      <c r="L51" s="106"/>
    </row>
    <row r="52" spans="2:12" ht="21" x14ac:dyDescent="0.2">
      <c r="B52" s="78" t="s">
        <v>90</v>
      </c>
      <c r="C52" s="81" t="s">
        <v>232</v>
      </c>
      <c r="D52" s="82">
        <v>1</v>
      </c>
      <c r="E52" s="78" t="s">
        <v>59</v>
      </c>
      <c r="F52" s="99">
        <v>856800</v>
      </c>
      <c r="G52" s="82">
        <v>809200</v>
      </c>
      <c r="H52" s="69">
        <f t="shared" si="0"/>
        <v>799342</v>
      </c>
      <c r="I52" s="70">
        <f t="shared" si="1"/>
        <v>866658</v>
      </c>
      <c r="J52" s="112">
        <f t="shared" si="7"/>
        <v>832660</v>
      </c>
      <c r="K52" s="71">
        <f t="shared" si="8"/>
        <v>33658</v>
      </c>
      <c r="L52" s="72">
        <f t="shared" si="9"/>
        <v>833000</v>
      </c>
    </row>
    <row r="53" spans="2:12" ht="21" x14ac:dyDescent="0.2">
      <c r="B53" s="78" t="s">
        <v>115</v>
      </c>
      <c r="C53" s="81" t="s">
        <v>233</v>
      </c>
      <c r="D53" s="82">
        <v>1</v>
      </c>
      <c r="E53" s="78" t="s">
        <v>59</v>
      </c>
      <c r="F53" s="99">
        <v>1059100</v>
      </c>
      <c r="G53" s="82">
        <v>934150</v>
      </c>
      <c r="H53" s="69">
        <f t="shared" si="0"/>
        <v>908272</v>
      </c>
      <c r="I53" s="70">
        <f t="shared" si="1"/>
        <v>1084978</v>
      </c>
      <c r="J53" s="112">
        <f t="shared" si="7"/>
        <v>994665</v>
      </c>
      <c r="K53" s="71">
        <f t="shared" si="8"/>
        <v>88353</v>
      </c>
      <c r="L53" s="72">
        <f t="shared" si="9"/>
        <v>996625</v>
      </c>
    </row>
    <row r="54" spans="2:12" ht="21" x14ac:dyDescent="0.2">
      <c r="B54" s="78" t="s">
        <v>116</v>
      </c>
      <c r="C54" s="81" t="s">
        <v>234</v>
      </c>
      <c r="D54" s="82">
        <v>1</v>
      </c>
      <c r="E54" s="78" t="s">
        <v>73</v>
      </c>
      <c r="F54" s="99">
        <v>178500</v>
      </c>
      <c r="G54" s="82">
        <v>184450</v>
      </c>
      <c r="H54" s="69">
        <f t="shared" si="0"/>
        <v>177268</v>
      </c>
      <c r="I54" s="70">
        <f t="shared" si="1"/>
        <v>185682</v>
      </c>
      <c r="J54" s="112">
        <f t="shared" si="7"/>
        <v>181451</v>
      </c>
      <c r="K54" s="71">
        <f t="shared" si="8"/>
        <v>4207</v>
      </c>
      <c r="L54" s="72">
        <f t="shared" si="9"/>
        <v>181475</v>
      </c>
    </row>
    <row r="55" spans="2:12" ht="31.5" x14ac:dyDescent="0.2">
      <c r="B55" s="78" t="s">
        <v>117</v>
      </c>
      <c r="C55" s="81" t="s">
        <v>235</v>
      </c>
      <c r="D55" s="82">
        <v>1</v>
      </c>
      <c r="E55" s="78" t="s">
        <v>59</v>
      </c>
      <c r="F55" s="99">
        <v>690200</v>
      </c>
      <c r="G55" s="82">
        <v>725900</v>
      </c>
      <c r="H55" s="69">
        <f t="shared" si="0"/>
        <v>682806</v>
      </c>
      <c r="I55" s="70">
        <f t="shared" si="1"/>
        <v>733294</v>
      </c>
      <c r="J55" s="112">
        <f t="shared" si="7"/>
        <v>707825</v>
      </c>
      <c r="K55" s="71">
        <f t="shared" si="8"/>
        <v>25244</v>
      </c>
      <c r="L55" s="72">
        <f t="shared" si="9"/>
        <v>708050</v>
      </c>
    </row>
    <row r="56" spans="2:12" x14ac:dyDescent="0.2">
      <c r="B56" s="78" t="s">
        <v>118</v>
      </c>
      <c r="C56" s="81" t="s">
        <v>65</v>
      </c>
      <c r="D56" s="82">
        <v>1</v>
      </c>
      <c r="E56" s="78" t="s">
        <v>59</v>
      </c>
      <c r="F56" s="99">
        <v>297500</v>
      </c>
      <c r="G56" s="82">
        <v>336770</v>
      </c>
      <c r="H56" s="69">
        <f t="shared" si="0"/>
        <v>289367</v>
      </c>
      <c r="I56" s="70">
        <f t="shared" si="1"/>
        <v>344903</v>
      </c>
      <c r="J56" s="112">
        <f t="shared" si="7"/>
        <v>316527</v>
      </c>
      <c r="K56" s="71">
        <f t="shared" si="8"/>
        <v>27768</v>
      </c>
      <c r="L56" s="72">
        <f t="shared" si="9"/>
        <v>317135</v>
      </c>
    </row>
    <row r="57" spans="2:12" ht="30" customHeight="1" x14ac:dyDescent="0.2">
      <c r="B57" s="77">
        <v>4</v>
      </c>
      <c r="C57" s="79" t="s">
        <v>66</v>
      </c>
      <c r="D57" s="86" t="s">
        <v>23</v>
      </c>
      <c r="E57" s="86" t="s">
        <v>57</v>
      </c>
      <c r="F57" s="98" t="s">
        <v>359</v>
      </c>
      <c r="G57" s="86" t="s">
        <v>359</v>
      </c>
      <c r="H57" s="106"/>
      <c r="I57" s="106"/>
      <c r="J57" s="112"/>
      <c r="K57" s="107"/>
      <c r="L57" s="106"/>
    </row>
    <row r="58" spans="2:12" ht="21" x14ac:dyDescent="0.2">
      <c r="B58" s="78" t="s">
        <v>91</v>
      </c>
      <c r="C58" s="81" t="s">
        <v>236</v>
      </c>
      <c r="D58" s="82">
        <v>1</v>
      </c>
      <c r="E58" s="78" t="s">
        <v>59</v>
      </c>
      <c r="F58" s="99">
        <v>380800</v>
      </c>
      <c r="G58" s="82">
        <v>354620</v>
      </c>
      <c r="H58" s="69">
        <f t="shared" si="0"/>
        <v>349198</v>
      </c>
      <c r="I58" s="70">
        <f t="shared" si="1"/>
        <v>386222</v>
      </c>
      <c r="J58" s="112">
        <f t="shared" si="7"/>
        <v>367477</v>
      </c>
      <c r="K58" s="71">
        <f t="shared" si="8"/>
        <v>18512</v>
      </c>
      <c r="L58" s="72">
        <f t="shared" si="9"/>
        <v>367710</v>
      </c>
    </row>
    <row r="59" spans="2:12" ht="21" x14ac:dyDescent="0.2">
      <c r="B59" s="78" t="s">
        <v>92</v>
      </c>
      <c r="C59" s="81" t="s">
        <v>237</v>
      </c>
      <c r="D59" s="82">
        <v>1</v>
      </c>
      <c r="E59" s="78" t="s">
        <v>59</v>
      </c>
      <c r="F59" s="99">
        <v>380800</v>
      </c>
      <c r="G59" s="82">
        <v>354620</v>
      </c>
      <c r="H59" s="69">
        <f t="shared" si="0"/>
        <v>349198</v>
      </c>
      <c r="I59" s="70">
        <f t="shared" si="1"/>
        <v>386222</v>
      </c>
      <c r="J59" s="112">
        <f t="shared" si="7"/>
        <v>367477</v>
      </c>
      <c r="K59" s="71">
        <f t="shared" si="8"/>
        <v>18512</v>
      </c>
      <c r="L59" s="72">
        <f t="shared" si="9"/>
        <v>367710</v>
      </c>
    </row>
    <row r="60" spans="2:12" s="114" customFormat="1" ht="21" x14ac:dyDescent="0.2">
      <c r="B60" s="108" t="s">
        <v>119</v>
      </c>
      <c r="C60" s="109" t="s">
        <v>238</v>
      </c>
      <c r="D60" s="84">
        <v>1</v>
      </c>
      <c r="E60" s="108" t="s">
        <v>59</v>
      </c>
      <c r="F60" s="100">
        <v>0</v>
      </c>
      <c r="G60" s="84">
        <v>0</v>
      </c>
      <c r="H60" s="111">
        <f t="shared" si="0"/>
        <v>0</v>
      </c>
      <c r="I60" s="111">
        <f t="shared" si="1"/>
        <v>0</v>
      </c>
      <c r="J60" s="112" t="e">
        <f t="shared" si="7"/>
        <v>#NUM!</v>
      </c>
      <c r="K60" s="113">
        <f t="shared" si="8"/>
        <v>0</v>
      </c>
      <c r="L60" s="111">
        <f t="shared" si="9"/>
        <v>0</v>
      </c>
    </row>
    <row r="61" spans="2:12" ht="31.5" x14ac:dyDescent="0.2">
      <c r="B61" s="78" t="s">
        <v>120</v>
      </c>
      <c r="C61" s="81" t="s">
        <v>239</v>
      </c>
      <c r="D61" s="82">
        <v>1</v>
      </c>
      <c r="E61" s="78" t="s">
        <v>59</v>
      </c>
      <c r="F61" s="99">
        <v>1011500</v>
      </c>
      <c r="G61" s="82">
        <v>737800</v>
      </c>
      <c r="H61" s="69">
        <f t="shared" si="0"/>
        <v>681115</v>
      </c>
      <c r="I61" s="70">
        <f t="shared" si="1"/>
        <v>1068185</v>
      </c>
      <c r="J61" s="112">
        <f t="shared" si="7"/>
        <v>863878</v>
      </c>
      <c r="K61" s="71">
        <f t="shared" si="8"/>
        <v>193535</v>
      </c>
      <c r="L61" s="72">
        <f t="shared" si="9"/>
        <v>874650</v>
      </c>
    </row>
    <row r="62" spans="2:12" ht="31.5" x14ac:dyDescent="0.2">
      <c r="B62" s="78" t="s">
        <v>121</v>
      </c>
      <c r="C62" s="81" t="s">
        <v>240</v>
      </c>
      <c r="D62" s="82">
        <v>1</v>
      </c>
      <c r="E62" s="78" t="s">
        <v>59</v>
      </c>
      <c r="F62" s="99">
        <v>1606500</v>
      </c>
      <c r="G62" s="82">
        <v>1035300</v>
      </c>
      <c r="H62" s="69">
        <f t="shared" si="0"/>
        <v>917001</v>
      </c>
      <c r="I62" s="70">
        <f t="shared" si="1"/>
        <v>1724799</v>
      </c>
      <c r="J62" s="112">
        <f t="shared" si="7"/>
        <v>1289655</v>
      </c>
      <c r="K62" s="71">
        <f t="shared" si="8"/>
        <v>403899</v>
      </c>
      <c r="L62" s="72">
        <f t="shared" si="9"/>
        <v>1320900</v>
      </c>
    </row>
    <row r="63" spans="2:12" ht="21" x14ac:dyDescent="0.2">
      <c r="B63" s="108" t="s">
        <v>122</v>
      </c>
      <c r="C63" s="109" t="s">
        <v>241</v>
      </c>
      <c r="D63" s="84">
        <v>1</v>
      </c>
      <c r="E63" s="108" t="s">
        <v>59</v>
      </c>
      <c r="F63" s="100">
        <v>285600</v>
      </c>
      <c r="G63" s="84">
        <v>0</v>
      </c>
      <c r="H63" s="111">
        <f t="shared" si="0"/>
        <v>-59150</v>
      </c>
      <c r="I63" s="111">
        <f t="shared" si="1"/>
        <v>344750</v>
      </c>
      <c r="J63" s="112" t="e">
        <f t="shared" si="7"/>
        <v>#NUM!</v>
      </c>
      <c r="K63" s="113" t="e">
        <f>ROUND(STDEVA(F63),0)</f>
        <v>#DIV/0!</v>
      </c>
      <c r="L63" s="111">
        <f>ROUND(MEDIAN(F63),0)</f>
        <v>285600</v>
      </c>
    </row>
    <row r="64" spans="2:12" ht="21" x14ac:dyDescent="0.2">
      <c r="B64" s="78" t="s">
        <v>123</v>
      </c>
      <c r="C64" s="81" t="s">
        <v>242</v>
      </c>
      <c r="D64" s="82">
        <v>1</v>
      </c>
      <c r="E64" s="78" t="s">
        <v>59</v>
      </c>
      <c r="F64" s="99">
        <v>2142000</v>
      </c>
      <c r="G64" s="82">
        <v>2023000</v>
      </c>
      <c r="H64" s="69">
        <f t="shared" si="0"/>
        <v>1998354</v>
      </c>
      <c r="I64" s="70">
        <f t="shared" si="1"/>
        <v>2166646</v>
      </c>
      <c r="J64" s="112">
        <f t="shared" si="7"/>
        <v>2081650</v>
      </c>
      <c r="K64" s="71">
        <f t="shared" si="8"/>
        <v>84146</v>
      </c>
      <c r="L64" s="72">
        <f t="shared" si="9"/>
        <v>2082500</v>
      </c>
    </row>
    <row r="65" spans="2:12" x14ac:dyDescent="0.2">
      <c r="B65" s="78" t="s">
        <v>124</v>
      </c>
      <c r="C65" s="81" t="s">
        <v>243</v>
      </c>
      <c r="D65" s="82">
        <v>1</v>
      </c>
      <c r="E65" s="78" t="s">
        <v>81</v>
      </c>
      <c r="F65" s="99">
        <v>309400</v>
      </c>
      <c r="G65" s="82">
        <v>249900</v>
      </c>
      <c r="H65" s="69">
        <f t="shared" si="0"/>
        <v>237577</v>
      </c>
      <c r="I65" s="70">
        <f t="shared" si="1"/>
        <v>321723</v>
      </c>
      <c r="J65" s="112">
        <f t="shared" si="7"/>
        <v>278063</v>
      </c>
      <c r="K65" s="71">
        <f t="shared" si="8"/>
        <v>42073</v>
      </c>
      <c r="L65" s="72">
        <f t="shared" si="9"/>
        <v>279650</v>
      </c>
    </row>
    <row r="66" spans="2:12" x14ac:dyDescent="0.2">
      <c r="B66" s="77">
        <v>5</v>
      </c>
      <c r="C66" s="79" t="s">
        <v>69</v>
      </c>
      <c r="D66" s="86" t="s">
        <v>23</v>
      </c>
      <c r="E66" s="86" t="s">
        <v>57</v>
      </c>
      <c r="F66" s="98" t="s">
        <v>359</v>
      </c>
      <c r="G66" s="86" t="s">
        <v>359</v>
      </c>
      <c r="H66" s="106"/>
      <c r="I66" s="106"/>
      <c r="J66" s="112"/>
      <c r="K66" s="107"/>
      <c r="L66" s="106"/>
    </row>
    <row r="67" spans="2:12" ht="21" x14ac:dyDescent="0.2">
      <c r="B67" s="78" t="s">
        <v>93</v>
      </c>
      <c r="C67" s="81" t="s">
        <v>244</v>
      </c>
      <c r="D67" s="82">
        <v>1</v>
      </c>
      <c r="E67" s="78" t="s">
        <v>59</v>
      </c>
      <c r="F67" s="99">
        <v>101150</v>
      </c>
      <c r="G67" s="82">
        <v>90440</v>
      </c>
      <c r="H67" s="69">
        <f t="shared" si="0"/>
        <v>88222</v>
      </c>
      <c r="I67" s="70">
        <f t="shared" si="1"/>
        <v>103368</v>
      </c>
      <c r="J67" s="112">
        <f t="shared" si="7"/>
        <v>95645</v>
      </c>
      <c r="K67" s="71">
        <f t="shared" si="8"/>
        <v>7573</v>
      </c>
      <c r="L67" s="72">
        <f t="shared" si="9"/>
        <v>95795</v>
      </c>
    </row>
    <row r="68" spans="2:12" ht="21" x14ac:dyDescent="0.2">
      <c r="B68" s="78" t="s">
        <v>125</v>
      </c>
      <c r="C68" s="81" t="s">
        <v>245</v>
      </c>
      <c r="D68" s="82">
        <v>1</v>
      </c>
      <c r="E68" s="78" t="s">
        <v>73</v>
      </c>
      <c r="F68" s="99">
        <v>113050</v>
      </c>
      <c r="G68" s="82">
        <v>97580</v>
      </c>
      <c r="H68" s="69">
        <f t="shared" si="0"/>
        <v>94376</v>
      </c>
      <c r="I68" s="70">
        <f t="shared" si="1"/>
        <v>116254</v>
      </c>
      <c r="J68" s="112">
        <f t="shared" si="7"/>
        <v>105031</v>
      </c>
      <c r="K68" s="71">
        <f t="shared" si="8"/>
        <v>10939</v>
      </c>
      <c r="L68" s="72">
        <f t="shared" si="9"/>
        <v>105315</v>
      </c>
    </row>
    <row r="69" spans="2:12" ht="21" x14ac:dyDescent="0.2">
      <c r="B69" s="78" t="s">
        <v>126</v>
      </c>
      <c r="C69" s="80" t="s">
        <v>246</v>
      </c>
      <c r="D69" s="85">
        <v>1</v>
      </c>
      <c r="E69" s="83" t="s">
        <v>73</v>
      </c>
      <c r="F69" s="101">
        <v>75922</v>
      </c>
      <c r="G69" s="85">
        <v>69020</v>
      </c>
      <c r="H69" s="69">
        <f t="shared" si="0"/>
        <v>67591</v>
      </c>
      <c r="I69" s="70">
        <f t="shared" si="1"/>
        <v>77351</v>
      </c>
      <c r="J69" s="112">
        <f t="shared" si="7"/>
        <v>72389</v>
      </c>
      <c r="K69" s="71">
        <f t="shared" si="8"/>
        <v>4880</v>
      </c>
      <c r="L69" s="72">
        <f t="shared" si="9"/>
        <v>72471</v>
      </c>
    </row>
    <row r="70" spans="2:12" x14ac:dyDescent="0.2">
      <c r="B70" s="78" t="s">
        <v>127</v>
      </c>
      <c r="C70" s="81" t="s">
        <v>247</v>
      </c>
      <c r="D70" s="82">
        <v>1</v>
      </c>
      <c r="E70" s="78" t="s">
        <v>73</v>
      </c>
      <c r="F70" s="99">
        <v>214200</v>
      </c>
      <c r="G70" s="82">
        <v>227290</v>
      </c>
      <c r="H70" s="69">
        <f t="shared" ref="H70:H108" si="10">ROUND(MEDIAN(F70:G70)-STDEVA(F70:G70),0)</f>
        <v>211489</v>
      </c>
      <c r="I70" s="70">
        <f t="shared" ref="I70:I102" si="11">ROUND(MEDIAN(F70:G70)+STDEVA(F70:G70),0)</f>
        <v>230001</v>
      </c>
      <c r="J70" s="112">
        <f t="shared" si="7"/>
        <v>220648</v>
      </c>
      <c r="K70" s="71">
        <f t="shared" si="8"/>
        <v>9256</v>
      </c>
      <c r="L70" s="72">
        <f t="shared" si="9"/>
        <v>220745</v>
      </c>
    </row>
    <row r="71" spans="2:12" ht="21" x14ac:dyDescent="0.2">
      <c r="B71" s="78" t="s">
        <v>128</v>
      </c>
      <c r="C71" s="81" t="s">
        <v>248</v>
      </c>
      <c r="D71" s="82">
        <v>1</v>
      </c>
      <c r="E71" s="78" t="s">
        <v>73</v>
      </c>
      <c r="F71" s="99">
        <v>130900</v>
      </c>
      <c r="G71" s="82">
        <v>136850</v>
      </c>
      <c r="H71" s="69">
        <f t="shared" si="10"/>
        <v>129668</v>
      </c>
      <c r="I71" s="70">
        <f t="shared" si="11"/>
        <v>138082</v>
      </c>
      <c r="J71" s="112">
        <f t="shared" si="7"/>
        <v>133842</v>
      </c>
      <c r="K71" s="71">
        <f t="shared" si="8"/>
        <v>4207</v>
      </c>
      <c r="L71" s="72">
        <f t="shared" si="9"/>
        <v>133875</v>
      </c>
    </row>
    <row r="72" spans="2:12" x14ac:dyDescent="0.2">
      <c r="B72" s="78" t="s">
        <v>129</v>
      </c>
      <c r="C72" s="81" t="s">
        <v>249</v>
      </c>
      <c r="D72" s="82">
        <v>1</v>
      </c>
      <c r="E72" s="78" t="s">
        <v>73</v>
      </c>
      <c r="F72" s="99">
        <v>71400</v>
      </c>
      <c r="G72" s="82">
        <v>83300</v>
      </c>
      <c r="H72" s="69">
        <f t="shared" si="10"/>
        <v>68935</v>
      </c>
      <c r="I72" s="70">
        <f t="shared" si="11"/>
        <v>85765</v>
      </c>
      <c r="J72" s="112">
        <f t="shared" si="7"/>
        <v>77121</v>
      </c>
      <c r="K72" s="71">
        <f t="shared" si="8"/>
        <v>8415</v>
      </c>
      <c r="L72" s="72">
        <f t="shared" si="9"/>
        <v>77350</v>
      </c>
    </row>
    <row r="73" spans="2:12" x14ac:dyDescent="0.2">
      <c r="B73" s="78" t="s">
        <v>130</v>
      </c>
      <c r="C73" s="81" t="s">
        <v>250</v>
      </c>
      <c r="D73" s="82">
        <v>1</v>
      </c>
      <c r="E73" s="78" t="s">
        <v>73</v>
      </c>
      <c r="F73" s="99">
        <v>220150</v>
      </c>
      <c r="G73" s="82">
        <v>228480</v>
      </c>
      <c r="H73" s="69">
        <f t="shared" si="10"/>
        <v>218425</v>
      </c>
      <c r="I73" s="70">
        <f t="shared" si="11"/>
        <v>230205</v>
      </c>
      <c r="J73" s="112">
        <f t="shared" si="7"/>
        <v>224276</v>
      </c>
      <c r="K73" s="71">
        <f t="shared" si="8"/>
        <v>5890</v>
      </c>
      <c r="L73" s="72">
        <f t="shared" si="9"/>
        <v>224315</v>
      </c>
    </row>
    <row r="74" spans="2:12" x14ac:dyDescent="0.2">
      <c r="B74" s="77">
        <v>6</v>
      </c>
      <c r="C74" s="79" t="s">
        <v>71</v>
      </c>
      <c r="D74" s="86" t="s">
        <v>23</v>
      </c>
      <c r="E74" s="86" t="s">
        <v>57</v>
      </c>
      <c r="F74" s="98" t="s">
        <v>359</v>
      </c>
      <c r="G74" s="86" t="s">
        <v>359</v>
      </c>
      <c r="H74" s="106"/>
      <c r="I74" s="106"/>
      <c r="J74" s="112"/>
      <c r="K74" s="107"/>
      <c r="L74" s="106"/>
    </row>
    <row r="75" spans="2:12" ht="21" x14ac:dyDescent="0.2">
      <c r="B75" s="78" t="s">
        <v>94</v>
      </c>
      <c r="C75" s="81" t="s">
        <v>251</v>
      </c>
      <c r="D75" s="78">
        <v>1</v>
      </c>
      <c r="E75" s="78" t="s">
        <v>73</v>
      </c>
      <c r="F75" s="99">
        <v>142800</v>
      </c>
      <c r="G75" s="82">
        <v>160650</v>
      </c>
      <c r="H75" s="69">
        <f t="shared" si="10"/>
        <v>139103</v>
      </c>
      <c r="I75" s="70">
        <f t="shared" si="11"/>
        <v>164347</v>
      </c>
      <c r="J75" s="112">
        <f t="shared" si="7"/>
        <v>151462</v>
      </c>
      <c r="K75" s="71">
        <f t="shared" si="8"/>
        <v>12622</v>
      </c>
      <c r="L75" s="72">
        <f t="shared" si="9"/>
        <v>151725</v>
      </c>
    </row>
    <row r="76" spans="2:12" ht="21" x14ac:dyDescent="0.2">
      <c r="B76" s="78" t="s">
        <v>95</v>
      </c>
      <c r="C76" s="81" t="s">
        <v>252</v>
      </c>
      <c r="D76" s="78">
        <v>1</v>
      </c>
      <c r="E76" s="78" t="s">
        <v>73</v>
      </c>
      <c r="F76" s="99">
        <v>116620</v>
      </c>
      <c r="G76" s="82">
        <v>113050</v>
      </c>
      <c r="H76" s="69">
        <f t="shared" si="10"/>
        <v>112311</v>
      </c>
      <c r="I76" s="70">
        <f t="shared" si="11"/>
        <v>117359</v>
      </c>
      <c r="J76" s="112">
        <f t="shared" si="7"/>
        <v>114821</v>
      </c>
      <c r="K76" s="71">
        <f t="shared" si="8"/>
        <v>2524</v>
      </c>
      <c r="L76" s="72">
        <f t="shared" si="9"/>
        <v>114835</v>
      </c>
    </row>
    <row r="77" spans="2:12" ht="21" x14ac:dyDescent="0.2">
      <c r="B77" s="78" t="s">
        <v>96</v>
      </c>
      <c r="C77" s="81" t="s">
        <v>253</v>
      </c>
      <c r="D77" s="78">
        <v>1</v>
      </c>
      <c r="E77" s="78" t="s">
        <v>73</v>
      </c>
      <c r="F77" s="99">
        <v>142800</v>
      </c>
      <c r="G77" s="82">
        <v>136850</v>
      </c>
      <c r="H77" s="69">
        <f t="shared" si="10"/>
        <v>135618</v>
      </c>
      <c r="I77" s="70">
        <f t="shared" si="11"/>
        <v>144032</v>
      </c>
      <c r="J77" s="112">
        <f t="shared" si="7"/>
        <v>139793</v>
      </c>
      <c r="K77" s="71">
        <f t="shared" si="8"/>
        <v>4207</v>
      </c>
      <c r="L77" s="72">
        <f t="shared" si="9"/>
        <v>139825</v>
      </c>
    </row>
    <row r="78" spans="2:12" ht="21" x14ac:dyDescent="0.2">
      <c r="B78" s="78" t="s">
        <v>97</v>
      </c>
      <c r="C78" s="81" t="s">
        <v>254</v>
      </c>
      <c r="D78" s="78">
        <v>1</v>
      </c>
      <c r="E78" s="78" t="s">
        <v>73</v>
      </c>
      <c r="F78" s="99">
        <v>113050</v>
      </c>
      <c r="G78" s="82">
        <v>116620</v>
      </c>
      <c r="H78" s="69">
        <f t="shared" si="10"/>
        <v>112311</v>
      </c>
      <c r="I78" s="70">
        <f t="shared" si="11"/>
        <v>117359</v>
      </c>
      <c r="J78" s="112">
        <f t="shared" si="7"/>
        <v>114821</v>
      </c>
      <c r="K78" s="71">
        <f t="shared" si="8"/>
        <v>2524</v>
      </c>
      <c r="L78" s="72">
        <f t="shared" si="9"/>
        <v>114835</v>
      </c>
    </row>
    <row r="79" spans="2:12" ht="21" x14ac:dyDescent="0.2">
      <c r="B79" s="78" t="s">
        <v>98</v>
      </c>
      <c r="C79" s="81" t="s">
        <v>255</v>
      </c>
      <c r="D79" s="78">
        <v>1</v>
      </c>
      <c r="E79" s="78" t="s">
        <v>73</v>
      </c>
      <c r="F79" s="99">
        <v>95200</v>
      </c>
      <c r="G79" s="82">
        <v>113050</v>
      </c>
      <c r="H79" s="69">
        <f t="shared" si="10"/>
        <v>91503</v>
      </c>
      <c r="I79" s="70">
        <f t="shared" si="11"/>
        <v>116747</v>
      </c>
      <c r="J79" s="112">
        <f t="shared" si="7"/>
        <v>103742</v>
      </c>
      <c r="K79" s="71">
        <f t="shared" si="8"/>
        <v>12622</v>
      </c>
      <c r="L79" s="72">
        <f t="shared" si="9"/>
        <v>104125</v>
      </c>
    </row>
    <row r="80" spans="2:12" x14ac:dyDescent="0.2">
      <c r="B80" s="78" t="s">
        <v>131</v>
      </c>
      <c r="C80" s="81" t="s">
        <v>256</v>
      </c>
      <c r="D80" s="78">
        <v>1</v>
      </c>
      <c r="E80" s="78" t="s">
        <v>59</v>
      </c>
      <c r="F80" s="99">
        <v>226100</v>
      </c>
      <c r="G80" s="82">
        <v>214200</v>
      </c>
      <c r="H80" s="69">
        <f t="shared" si="10"/>
        <v>211735</v>
      </c>
      <c r="I80" s="70">
        <f t="shared" si="11"/>
        <v>228565</v>
      </c>
      <c r="J80" s="112">
        <f t="shared" si="7"/>
        <v>220070</v>
      </c>
      <c r="K80" s="71">
        <f t="shared" si="8"/>
        <v>8415</v>
      </c>
      <c r="L80" s="72">
        <f t="shared" si="9"/>
        <v>220150</v>
      </c>
    </row>
    <row r="81" spans="2:12" x14ac:dyDescent="0.2">
      <c r="B81" s="78" t="s">
        <v>132</v>
      </c>
      <c r="C81" s="81" t="s">
        <v>257</v>
      </c>
      <c r="D81" s="78">
        <v>1</v>
      </c>
      <c r="E81" s="78" t="s">
        <v>59</v>
      </c>
      <c r="F81" s="99">
        <v>249900</v>
      </c>
      <c r="G81" s="82">
        <v>243950</v>
      </c>
      <c r="H81" s="69">
        <f t="shared" si="10"/>
        <v>242718</v>
      </c>
      <c r="I81" s="70">
        <f t="shared" si="11"/>
        <v>251132</v>
      </c>
      <c r="J81" s="112">
        <f t="shared" si="7"/>
        <v>246907</v>
      </c>
      <c r="K81" s="71">
        <f t="shared" si="8"/>
        <v>4207</v>
      </c>
      <c r="L81" s="72">
        <f t="shared" si="9"/>
        <v>246925</v>
      </c>
    </row>
    <row r="82" spans="2:12" x14ac:dyDescent="0.2">
      <c r="B82" s="78" t="s">
        <v>133</v>
      </c>
      <c r="C82" s="81" t="s">
        <v>258</v>
      </c>
      <c r="D82" s="78">
        <v>1</v>
      </c>
      <c r="E82" s="78" t="s">
        <v>59</v>
      </c>
      <c r="F82" s="99">
        <v>166600</v>
      </c>
      <c r="G82" s="82">
        <v>178500</v>
      </c>
      <c r="H82" s="69">
        <f t="shared" si="10"/>
        <v>164135</v>
      </c>
      <c r="I82" s="70">
        <f t="shared" si="11"/>
        <v>180965</v>
      </c>
      <c r="J82" s="112">
        <f t="shared" si="7"/>
        <v>172447</v>
      </c>
      <c r="K82" s="71">
        <f t="shared" si="8"/>
        <v>8415</v>
      </c>
      <c r="L82" s="72">
        <f t="shared" si="9"/>
        <v>172550</v>
      </c>
    </row>
    <row r="83" spans="2:12" x14ac:dyDescent="0.2">
      <c r="B83" s="77">
        <v>7</v>
      </c>
      <c r="C83" s="79" t="s">
        <v>78</v>
      </c>
      <c r="D83" s="86" t="s">
        <v>23</v>
      </c>
      <c r="E83" s="86" t="s">
        <v>57</v>
      </c>
      <c r="F83" s="98" t="s">
        <v>359</v>
      </c>
      <c r="G83" s="86" t="s">
        <v>359</v>
      </c>
      <c r="H83" s="106"/>
      <c r="I83" s="106"/>
      <c r="J83" s="112"/>
      <c r="K83" s="107"/>
      <c r="L83" s="106"/>
    </row>
    <row r="84" spans="2:12" ht="21" x14ac:dyDescent="0.2">
      <c r="B84" s="89" t="s">
        <v>99</v>
      </c>
      <c r="C84" s="87" t="s">
        <v>259</v>
      </c>
      <c r="D84" s="89">
        <v>1</v>
      </c>
      <c r="E84" s="89" t="s">
        <v>73</v>
      </c>
      <c r="F84" s="99">
        <v>178500</v>
      </c>
      <c r="G84" s="82">
        <v>190400</v>
      </c>
      <c r="H84" s="69">
        <f t="shared" si="10"/>
        <v>176035</v>
      </c>
      <c r="I84" s="70">
        <f t="shared" si="11"/>
        <v>192865</v>
      </c>
      <c r="J84" s="112">
        <f t="shared" si="7"/>
        <v>184354</v>
      </c>
      <c r="K84" s="71">
        <f t="shared" si="8"/>
        <v>8415</v>
      </c>
      <c r="L84" s="72">
        <f t="shared" si="9"/>
        <v>184450</v>
      </c>
    </row>
    <row r="85" spans="2:12" s="114" customFormat="1" ht="21" x14ac:dyDescent="0.2">
      <c r="B85" s="108" t="s">
        <v>100</v>
      </c>
      <c r="C85" s="109" t="s">
        <v>260</v>
      </c>
      <c r="D85" s="108">
        <v>1</v>
      </c>
      <c r="E85" s="108" t="s">
        <v>73</v>
      </c>
      <c r="F85" s="100">
        <v>0</v>
      </c>
      <c r="G85" s="84">
        <v>0</v>
      </c>
      <c r="H85" s="111">
        <f t="shared" si="10"/>
        <v>0</v>
      </c>
      <c r="I85" s="111">
        <f t="shared" si="11"/>
        <v>0</v>
      </c>
      <c r="J85" s="112" t="e">
        <f t="shared" si="7"/>
        <v>#NUM!</v>
      </c>
      <c r="K85" s="113">
        <f t="shared" si="8"/>
        <v>0</v>
      </c>
      <c r="L85" s="111">
        <f t="shared" si="9"/>
        <v>0</v>
      </c>
    </row>
    <row r="86" spans="2:12" x14ac:dyDescent="0.2">
      <c r="B86" s="89" t="s">
        <v>134</v>
      </c>
      <c r="C86" s="87" t="s">
        <v>261</v>
      </c>
      <c r="D86" s="89">
        <v>1</v>
      </c>
      <c r="E86" s="89" t="s">
        <v>73</v>
      </c>
      <c r="F86" s="99">
        <v>53550</v>
      </c>
      <c r="G86" s="82">
        <v>60690</v>
      </c>
      <c r="H86" s="69">
        <f t="shared" si="10"/>
        <v>52071</v>
      </c>
      <c r="I86" s="70">
        <f t="shared" si="11"/>
        <v>62169</v>
      </c>
      <c r="J86" s="112">
        <f t="shared" si="7"/>
        <v>57008</v>
      </c>
      <c r="K86" s="71">
        <f t="shared" si="8"/>
        <v>5049</v>
      </c>
      <c r="L86" s="72">
        <f t="shared" si="9"/>
        <v>57120</v>
      </c>
    </row>
    <row r="87" spans="2:12" x14ac:dyDescent="0.2">
      <c r="B87" s="89" t="s">
        <v>135</v>
      </c>
      <c r="C87" s="87" t="s">
        <v>80</v>
      </c>
      <c r="D87" s="89">
        <v>1</v>
      </c>
      <c r="E87" s="89" t="s">
        <v>81</v>
      </c>
      <c r="F87" s="99">
        <v>65450</v>
      </c>
      <c r="G87" s="82">
        <v>60690</v>
      </c>
      <c r="H87" s="69">
        <f t="shared" si="10"/>
        <v>59704</v>
      </c>
      <c r="I87" s="70">
        <f t="shared" si="11"/>
        <v>66436</v>
      </c>
      <c r="J87" s="112">
        <f t="shared" si="7"/>
        <v>63025</v>
      </c>
      <c r="K87" s="71">
        <f t="shared" si="8"/>
        <v>3366</v>
      </c>
      <c r="L87" s="72">
        <f t="shared" si="9"/>
        <v>63070</v>
      </c>
    </row>
    <row r="88" spans="2:12" x14ac:dyDescent="0.2">
      <c r="B88" s="89" t="s">
        <v>136</v>
      </c>
      <c r="C88" s="87" t="s">
        <v>262</v>
      </c>
      <c r="D88" s="89">
        <v>1</v>
      </c>
      <c r="E88" s="89" t="s">
        <v>81</v>
      </c>
      <c r="F88" s="99">
        <v>101150</v>
      </c>
      <c r="G88" s="82">
        <v>104720</v>
      </c>
      <c r="H88" s="69">
        <f t="shared" si="10"/>
        <v>100411</v>
      </c>
      <c r="I88" s="70">
        <f t="shared" si="11"/>
        <v>105459</v>
      </c>
      <c r="J88" s="112">
        <f t="shared" si="7"/>
        <v>102920</v>
      </c>
      <c r="K88" s="71">
        <f t="shared" si="8"/>
        <v>2524</v>
      </c>
      <c r="L88" s="72">
        <f t="shared" si="9"/>
        <v>102935</v>
      </c>
    </row>
    <row r="89" spans="2:12" s="114" customFormat="1" x14ac:dyDescent="0.2">
      <c r="B89" s="108" t="s">
        <v>137</v>
      </c>
      <c r="C89" s="109" t="s">
        <v>263</v>
      </c>
      <c r="D89" s="108">
        <v>1</v>
      </c>
      <c r="E89" s="108" t="s">
        <v>73</v>
      </c>
      <c r="F89" s="100">
        <v>0</v>
      </c>
      <c r="G89" s="84">
        <v>0</v>
      </c>
      <c r="H89" s="111">
        <f t="shared" si="10"/>
        <v>0</v>
      </c>
      <c r="I89" s="111">
        <f t="shared" si="11"/>
        <v>0</v>
      </c>
      <c r="J89" s="112" t="e">
        <f t="shared" si="7"/>
        <v>#NUM!</v>
      </c>
      <c r="K89" s="113">
        <f t="shared" si="8"/>
        <v>0</v>
      </c>
      <c r="L89" s="111">
        <f t="shared" si="9"/>
        <v>0</v>
      </c>
    </row>
    <row r="90" spans="2:12" ht="21" x14ac:dyDescent="0.2">
      <c r="B90" s="78" t="s">
        <v>138</v>
      </c>
      <c r="C90" s="81" t="s">
        <v>264</v>
      </c>
      <c r="D90" s="78">
        <v>1</v>
      </c>
      <c r="E90" s="78" t="s">
        <v>73</v>
      </c>
      <c r="F90" s="99">
        <v>190400</v>
      </c>
      <c r="G90" s="82">
        <v>145180</v>
      </c>
      <c r="H90" s="69">
        <f t="shared" si="10"/>
        <v>135815</v>
      </c>
      <c r="I90" s="70">
        <f t="shared" si="11"/>
        <v>199765</v>
      </c>
      <c r="J90" s="112">
        <f t="shared" si="7"/>
        <v>166260</v>
      </c>
      <c r="K90" s="71">
        <f t="shared" si="8"/>
        <v>31975</v>
      </c>
      <c r="L90" s="72">
        <f t="shared" si="9"/>
        <v>167790</v>
      </c>
    </row>
    <row r="91" spans="2:12" ht="21" x14ac:dyDescent="0.2">
      <c r="B91" s="78" t="s">
        <v>139</v>
      </c>
      <c r="C91" s="80" t="s">
        <v>265</v>
      </c>
      <c r="D91" s="83">
        <v>1</v>
      </c>
      <c r="E91" s="83" t="s">
        <v>73</v>
      </c>
      <c r="F91" s="101">
        <v>190400</v>
      </c>
      <c r="G91" s="85">
        <v>172550</v>
      </c>
      <c r="H91" s="69">
        <f>ROUND(MEDIAN(F91:G91)-STDEVA(F91:G91),0)</f>
        <v>168853</v>
      </c>
      <c r="I91" s="70">
        <f t="shared" si="11"/>
        <v>194097</v>
      </c>
      <c r="J91" s="112">
        <f t="shared" si="7"/>
        <v>181255</v>
      </c>
      <c r="K91" s="71">
        <f t="shared" si="8"/>
        <v>12622</v>
      </c>
      <c r="L91" s="72">
        <f t="shared" si="9"/>
        <v>181475</v>
      </c>
    </row>
    <row r="92" spans="2:12" ht="21" x14ac:dyDescent="0.2">
      <c r="B92" s="78" t="s">
        <v>140</v>
      </c>
      <c r="C92" s="81" t="s">
        <v>266</v>
      </c>
      <c r="D92" s="78">
        <v>1</v>
      </c>
      <c r="E92" s="78" t="s">
        <v>73</v>
      </c>
      <c r="F92" s="99">
        <v>172550</v>
      </c>
      <c r="G92" s="85">
        <v>190400</v>
      </c>
      <c r="H92" s="69">
        <f t="shared" si="10"/>
        <v>168853</v>
      </c>
      <c r="I92" s="70">
        <f t="shared" si="11"/>
        <v>194097</v>
      </c>
      <c r="J92" s="112">
        <f t="shared" si="7"/>
        <v>181255</v>
      </c>
      <c r="K92" s="71">
        <f t="shared" si="8"/>
        <v>12622</v>
      </c>
      <c r="L92" s="72">
        <f t="shared" si="9"/>
        <v>181475</v>
      </c>
    </row>
    <row r="93" spans="2:12" x14ac:dyDescent="0.2">
      <c r="B93" s="77">
        <v>8</v>
      </c>
      <c r="C93" s="79" t="s">
        <v>82</v>
      </c>
      <c r="D93" s="86" t="s">
        <v>23</v>
      </c>
      <c r="E93" s="86" t="s">
        <v>57</v>
      </c>
      <c r="F93" s="98" t="s">
        <v>359</v>
      </c>
      <c r="G93" s="86" t="s">
        <v>359</v>
      </c>
      <c r="H93" s="106"/>
      <c r="I93" s="106"/>
      <c r="J93" s="112"/>
      <c r="K93" s="107"/>
      <c r="L93" s="106"/>
    </row>
    <row r="94" spans="2:12" ht="21" x14ac:dyDescent="0.2">
      <c r="B94" s="78" t="s">
        <v>101</v>
      </c>
      <c r="C94" s="81" t="s">
        <v>267</v>
      </c>
      <c r="D94" s="78">
        <v>1</v>
      </c>
      <c r="E94" s="78" t="s">
        <v>351</v>
      </c>
      <c r="F94" s="99">
        <v>85680</v>
      </c>
      <c r="G94" s="82">
        <v>94010</v>
      </c>
      <c r="H94" s="69">
        <f t="shared" si="10"/>
        <v>83955</v>
      </c>
      <c r="I94" s="70">
        <f t="shared" si="11"/>
        <v>95735</v>
      </c>
      <c r="J94" s="112">
        <f t="shared" si="7"/>
        <v>89748</v>
      </c>
      <c r="K94" s="71">
        <f t="shared" si="8"/>
        <v>5890</v>
      </c>
      <c r="L94" s="72">
        <f t="shared" si="9"/>
        <v>89845</v>
      </c>
    </row>
    <row r="95" spans="2:12" ht="21" x14ac:dyDescent="0.2">
      <c r="B95" s="78" t="s">
        <v>141</v>
      </c>
      <c r="C95" s="81" t="s">
        <v>268</v>
      </c>
      <c r="D95" s="78">
        <v>1</v>
      </c>
      <c r="E95" s="78" t="s">
        <v>351</v>
      </c>
      <c r="F95" s="99">
        <v>89250</v>
      </c>
      <c r="G95" s="82">
        <v>74970</v>
      </c>
      <c r="H95" s="69">
        <f t="shared" si="10"/>
        <v>72013</v>
      </c>
      <c r="I95" s="70">
        <f t="shared" si="11"/>
        <v>92207</v>
      </c>
      <c r="J95" s="112">
        <f t="shared" si="7"/>
        <v>81799</v>
      </c>
      <c r="K95" s="71">
        <f t="shared" si="8"/>
        <v>10097</v>
      </c>
      <c r="L95" s="72">
        <f t="shared" si="9"/>
        <v>82110</v>
      </c>
    </row>
    <row r="96" spans="2:12" ht="21" x14ac:dyDescent="0.2">
      <c r="B96" s="78" t="s">
        <v>142</v>
      </c>
      <c r="C96" s="81" t="s">
        <v>269</v>
      </c>
      <c r="D96" s="78">
        <v>1</v>
      </c>
      <c r="E96" s="78" t="s">
        <v>351</v>
      </c>
      <c r="F96" s="99">
        <v>101864</v>
      </c>
      <c r="G96" s="82">
        <v>101864</v>
      </c>
      <c r="H96" s="69">
        <f t="shared" si="10"/>
        <v>101864</v>
      </c>
      <c r="I96" s="70">
        <f t="shared" si="11"/>
        <v>101864</v>
      </c>
      <c r="J96" s="112">
        <f t="shared" si="7"/>
        <v>101864</v>
      </c>
      <c r="K96" s="71">
        <f t="shared" si="8"/>
        <v>0</v>
      </c>
      <c r="L96" s="72">
        <f t="shared" si="9"/>
        <v>101864</v>
      </c>
    </row>
    <row r="97" spans="2:12" s="114" customFormat="1" ht="21" x14ac:dyDescent="0.2">
      <c r="B97" s="108" t="s">
        <v>143</v>
      </c>
      <c r="C97" s="109" t="s">
        <v>270</v>
      </c>
      <c r="D97" s="108">
        <v>1</v>
      </c>
      <c r="E97" s="108" t="s">
        <v>351</v>
      </c>
      <c r="F97" s="100">
        <v>77350</v>
      </c>
      <c r="G97" s="84">
        <v>0</v>
      </c>
      <c r="H97" s="111">
        <f t="shared" si="10"/>
        <v>-16020</v>
      </c>
      <c r="I97" s="111">
        <f t="shared" si="11"/>
        <v>93370</v>
      </c>
      <c r="J97" s="112" t="e">
        <f t="shared" si="7"/>
        <v>#NUM!</v>
      </c>
      <c r="K97" s="113" t="e">
        <f>ROUND(STDEVA(F97),0)</f>
        <v>#DIV/0!</v>
      </c>
      <c r="L97" s="111">
        <f>ROUND(MEDIAN(F97),0)</f>
        <v>77350</v>
      </c>
    </row>
    <row r="98" spans="2:12" ht="21" x14ac:dyDescent="0.2">
      <c r="B98" s="78" t="s">
        <v>144</v>
      </c>
      <c r="C98" s="81" t="s">
        <v>271</v>
      </c>
      <c r="D98" s="78">
        <v>1</v>
      </c>
      <c r="E98" s="78" t="s">
        <v>351</v>
      </c>
      <c r="F98" s="99">
        <v>53550</v>
      </c>
      <c r="G98" s="82">
        <v>58310</v>
      </c>
      <c r="H98" s="69">
        <f t="shared" si="10"/>
        <v>52564</v>
      </c>
      <c r="I98" s="70">
        <f t="shared" si="11"/>
        <v>59296</v>
      </c>
      <c r="J98" s="112">
        <f t="shared" si="7"/>
        <v>55879</v>
      </c>
      <c r="K98" s="71">
        <f t="shared" si="8"/>
        <v>3366</v>
      </c>
      <c r="L98" s="72">
        <f t="shared" si="9"/>
        <v>55930</v>
      </c>
    </row>
    <row r="99" spans="2:12" s="114" customFormat="1" ht="21" x14ac:dyDescent="0.2">
      <c r="B99" s="108" t="s">
        <v>145</v>
      </c>
      <c r="C99" s="109" t="s">
        <v>272</v>
      </c>
      <c r="D99" s="108">
        <v>1</v>
      </c>
      <c r="E99" s="108" t="s">
        <v>351</v>
      </c>
      <c r="F99" s="100">
        <v>0</v>
      </c>
      <c r="G99" s="84">
        <v>0</v>
      </c>
      <c r="H99" s="111">
        <f t="shared" si="10"/>
        <v>0</v>
      </c>
      <c r="I99" s="111">
        <f t="shared" si="11"/>
        <v>0</v>
      </c>
      <c r="J99" s="112" t="e">
        <f t="shared" si="7"/>
        <v>#NUM!</v>
      </c>
      <c r="K99" s="113">
        <f t="shared" si="8"/>
        <v>0</v>
      </c>
      <c r="L99" s="111">
        <f t="shared" si="9"/>
        <v>0</v>
      </c>
    </row>
    <row r="100" spans="2:12" ht="21" x14ac:dyDescent="0.2">
      <c r="B100" s="78" t="s">
        <v>146</v>
      </c>
      <c r="C100" s="87" t="s">
        <v>273</v>
      </c>
      <c r="D100" s="89">
        <v>1</v>
      </c>
      <c r="E100" s="89" t="s">
        <v>351</v>
      </c>
      <c r="F100" s="99">
        <v>65450</v>
      </c>
      <c r="G100" s="82">
        <v>68187</v>
      </c>
      <c r="H100" s="69">
        <f t="shared" si="10"/>
        <v>64883</v>
      </c>
      <c r="I100" s="70">
        <f t="shared" si="11"/>
        <v>68754</v>
      </c>
      <c r="J100" s="112">
        <f t="shared" si="7"/>
        <v>66804</v>
      </c>
      <c r="K100" s="71">
        <f t="shared" si="8"/>
        <v>1935</v>
      </c>
      <c r="L100" s="72">
        <f t="shared" si="9"/>
        <v>66819</v>
      </c>
    </row>
    <row r="101" spans="2:12" ht="21" x14ac:dyDescent="0.2">
      <c r="B101" s="78" t="s">
        <v>147</v>
      </c>
      <c r="C101" s="87" t="s">
        <v>274</v>
      </c>
      <c r="D101" s="89">
        <v>1</v>
      </c>
      <c r="E101" s="89" t="s">
        <v>351</v>
      </c>
      <c r="F101" s="99">
        <v>65450</v>
      </c>
      <c r="G101" s="82">
        <v>60690</v>
      </c>
      <c r="H101" s="69">
        <f t="shared" si="10"/>
        <v>59704</v>
      </c>
      <c r="I101" s="70">
        <f t="shared" si="11"/>
        <v>66436</v>
      </c>
      <c r="J101" s="112">
        <f t="shared" si="7"/>
        <v>63025</v>
      </c>
      <c r="K101" s="71">
        <f t="shared" si="8"/>
        <v>3366</v>
      </c>
      <c r="L101" s="72">
        <f t="shared" si="9"/>
        <v>63070</v>
      </c>
    </row>
    <row r="102" spans="2:12" ht="21" x14ac:dyDescent="0.2">
      <c r="B102" s="78" t="s">
        <v>148</v>
      </c>
      <c r="C102" s="87" t="s">
        <v>275</v>
      </c>
      <c r="D102" s="89">
        <v>1</v>
      </c>
      <c r="E102" s="89" t="s">
        <v>351</v>
      </c>
      <c r="F102" s="99">
        <v>71400</v>
      </c>
      <c r="G102" s="82">
        <v>74970</v>
      </c>
      <c r="H102" s="69">
        <f t="shared" si="10"/>
        <v>70661</v>
      </c>
      <c r="I102" s="70">
        <f t="shared" si="11"/>
        <v>75709</v>
      </c>
      <c r="J102" s="112">
        <f t="shared" si="7"/>
        <v>73163</v>
      </c>
      <c r="K102" s="71">
        <f t="shared" si="8"/>
        <v>2524</v>
      </c>
      <c r="L102" s="72">
        <f t="shared" si="9"/>
        <v>73185</v>
      </c>
    </row>
    <row r="103" spans="2:12" ht="21" x14ac:dyDescent="0.2">
      <c r="B103" s="78" t="s">
        <v>149</v>
      </c>
      <c r="C103" s="87" t="s">
        <v>276</v>
      </c>
      <c r="D103" s="89">
        <v>1</v>
      </c>
      <c r="E103" s="89" t="s">
        <v>351</v>
      </c>
      <c r="F103" s="99">
        <v>178500</v>
      </c>
      <c r="G103" s="82">
        <v>142800</v>
      </c>
      <c r="H103" s="69">
        <f t="shared" si="10"/>
        <v>135406</v>
      </c>
      <c r="I103" s="70">
        <f t="shared" ref="I103:I156" si="12">ROUND(MEDIAN(F103:G103)+STDEVA(F103:G103),0)</f>
        <v>185894</v>
      </c>
      <c r="J103" s="112">
        <f t="shared" ref="J103:J166" si="13">ROUND(GEOMEAN(F103:G103),0)</f>
        <v>159655</v>
      </c>
      <c r="K103" s="71">
        <f t="shared" ref="K103:K166" si="14">ROUND(STDEVA(F103:G103),0)</f>
        <v>25244</v>
      </c>
      <c r="L103" s="72">
        <f t="shared" ref="L103:L166" si="15">ROUND(MEDIAN(F103:G103),0)</f>
        <v>160650</v>
      </c>
    </row>
    <row r="104" spans="2:12" ht="21" x14ac:dyDescent="0.2">
      <c r="B104" s="78" t="s">
        <v>150</v>
      </c>
      <c r="C104" s="81" t="s">
        <v>277</v>
      </c>
      <c r="D104" s="78">
        <v>1</v>
      </c>
      <c r="E104" s="78" t="s">
        <v>351</v>
      </c>
      <c r="F104" s="99">
        <v>77350</v>
      </c>
      <c r="G104" s="82">
        <v>85680</v>
      </c>
      <c r="H104" s="69">
        <f t="shared" si="10"/>
        <v>75625</v>
      </c>
      <c r="I104" s="70">
        <f t="shared" si="12"/>
        <v>87405</v>
      </c>
      <c r="J104" s="112">
        <f t="shared" si="13"/>
        <v>81409</v>
      </c>
      <c r="K104" s="71">
        <f t="shared" si="14"/>
        <v>5890</v>
      </c>
      <c r="L104" s="72">
        <f t="shared" si="15"/>
        <v>81515</v>
      </c>
    </row>
    <row r="105" spans="2:12" ht="21" x14ac:dyDescent="0.2">
      <c r="B105" s="78" t="s">
        <v>151</v>
      </c>
      <c r="C105" s="81" t="s">
        <v>278</v>
      </c>
      <c r="D105" s="78">
        <v>1</v>
      </c>
      <c r="E105" s="78" t="s">
        <v>351</v>
      </c>
      <c r="F105" s="99">
        <v>77350</v>
      </c>
      <c r="G105" s="82">
        <v>84490</v>
      </c>
      <c r="H105" s="69">
        <f t="shared" si="10"/>
        <v>75871</v>
      </c>
      <c r="I105" s="70">
        <f t="shared" si="12"/>
        <v>85969</v>
      </c>
      <c r="J105" s="112">
        <f t="shared" si="13"/>
        <v>80841</v>
      </c>
      <c r="K105" s="71">
        <f t="shared" si="14"/>
        <v>5049</v>
      </c>
      <c r="L105" s="72">
        <f t="shared" si="15"/>
        <v>80920</v>
      </c>
    </row>
    <row r="106" spans="2:12" ht="21" x14ac:dyDescent="0.2">
      <c r="B106" s="78" t="s">
        <v>152</v>
      </c>
      <c r="C106" s="81" t="s">
        <v>279</v>
      </c>
      <c r="D106" s="78">
        <v>1</v>
      </c>
      <c r="E106" s="78" t="s">
        <v>351</v>
      </c>
      <c r="F106" s="99">
        <v>130900</v>
      </c>
      <c r="G106" s="82">
        <v>124950</v>
      </c>
      <c r="H106" s="69">
        <f t="shared" si="10"/>
        <v>123718</v>
      </c>
      <c r="I106" s="70">
        <f t="shared" si="12"/>
        <v>132132</v>
      </c>
      <c r="J106" s="112">
        <f t="shared" si="13"/>
        <v>127890</v>
      </c>
      <c r="K106" s="71">
        <f t="shared" si="14"/>
        <v>4207</v>
      </c>
      <c r="L106" s="72">
        <f t="shared" si="15"/>
        <v>127925</v>
      </c>
    </row>
    <row r="107" spans="2:12" ht="21" x14ac:dyDescent="0.2">
      <c r="B107" s="78" t="s">
        <v>153</v>
      </c>
      <c r="C107" s="81" t="s">
        <v>280</v>
      </c>
      <c r="D107" s="78">
        <v>1</v>
      </c>
      <c r="E107" s="78" t="s">
        <v>351</v>
      </c>
      <c r="F107" s="99">
        <v>77350</v>
      </c>
      <c r="G107" s="82">
        <v>85680</v>
      </c>
      <c r="H107" s="69">
        <f t="shared" si="10"/>
        <v>75625</v>
      </c>
      <c r="I107" s="70">
        <f t="shared" si="12"/>
        <v>87405</v>
      </c>
      <c r="J107" s="112">
        <f t="shared" si="13"/>
        <v>81409</v>
      </c>
      <c r="K107" s="71">
        <f t="shared" si="14"/>
        <v>5890</v>
      </c>
      <c r="L107" s="72">
        <f t="shared" si="15"/>
        <v>81515</v>
      </c>
    </row>
    <row r="108" spans="2:12" ht="21" x14ac:dyDescent="0.2">
      <c r="B108" s="78" t="s">
        <v>154</v>
      </c>
      <c r="C108" s="81" t="s">
        <v>281</v>
      </c>
      <c r="D108" s="78">
        <v>1</v>
      </c>
      <c r="E108" s="78" t="s">
        <v>351</v>
      </c>
      <c r="F108" s="99">
        <v>92820</v>
      </c>
      <c r="G108" s="82">
        <v>85680</v>
      </c>
      <c r="H108" s="69">
        <f t="shared" si="10"/>
        <v>84201</v>
      </c>
      <c r="I108" s="70">
        <f t="shared" si="12"/>
        <v>94299</v>
      </c>
      <c r="J108" s="112">
        <f t="shared" si="13"/>
        <v>89179</v>
      </c>
      <c r="K108" s="71">
        <f t="shared" si="14"/>
        <v>5049</v>
      </c>
      <c r="L108" s="72">
        <f t="shared" si="15"/>
        <v>89250</v>
      </c>
    </row>
    <row r="109" spans="2:12" ht="21" x14ac:dyDescent="0.2">
      <c r="B109" s="78" t="s">
        <v>155</v>
      </c>
      <c r="C109" s="81" t="s">
        <v>282</v>
      </c>
      <c r="D109" s="78">
        <v>1</v>
      </c>
      <c r="E109" s="78" t="s">
        <v>351</v>
      </c>
      <c r="F109" s="99">
        <v>166600</v>
      </c>
      <c r="G109" s="82">
        <v>166124</v>
      </c>
      <c r="H109" s="69">
        <f t="shared" ref="H109:H156" si="16">ROUND(MEDIAN(F109:G109)-STDEVA(F109:G109),0)</f>
        <v>166025</v>
      </c>
      <c r="I109" s="70">
        <f t="shared" si="12"/>
        <v>166699</v>
      </c>
      <c r="J109" s="112">
        <f t="shared" si="13"/>
        <v>166362</v>
      </c>
      <c r="K109" s="71">
        <f t="shared" si="14"/>
        <v>337</v>
      </c>
      <c r="L109" s="72">
        <f t="shared" si="15"/>
        <v>166362</v>
      </c>
    </row>
    <row r="110" spans="2:12" ht="21" x14ac:dyDescent="0.2">
      <c r="B110" s="78" t="s">
        <v>156</v>
      </c>
      <c r="C110" s="81" t="s">
        <v>283</v>
      </c>
      <c r="D110" s="78">
        <v>1</v>
      </c>
      <c r="E110" s="78" t="s">
        <v>351</v>
      </c>
      <c r="F110" s="99">
        <v>285600</v>
      </c>
      <c r="G110" s="82">
        <v>301070</v>
      </c>
      <c r="H110" s="69">
        <f t="shared" si="16"/>
        <v>282396</v>
      </c>
      <c r="I110" s="70">
        <f t="shared" si="12"/>
        <v>304274</v>
      </c>
      <c r="J110" s="112">
        <f t="shared" si="13"/>
        <v>293233</v>
      </c>
      <c r="K110" s="71">
        <f t="shared" si="14"/>
        <v>10939</v>
      </c>
      <c r="L110" s="72">
        <f t="shared" si="15"/>
        <v>293335</v>
      </c>
    </row>
    <row r="111" spans="2:12" ht="21" x14ac:dyDescent="0.2">
      <c r="B111" s="78" t="s">
        <v>157</v>
      </c>
      <c r="C111" s="81" t="s">
        <v>284</v>
      </c>
      <c r="D111" s="78">
        <v>1</v>
      </c>
      <c r="E111" s="78" t="s">
        <v>351</v>
      </c>
      <c r="F111" s="99">
        <v>190400</v>
      </c>
      <c r="G111" s="82">
        <v>202300</v>
      </c>
      <c r="H111" s="69">
        <f t="shared" si="16"/>
        <v>187935</v>
      </c>
      <c r="I111" s="70">
        <f t="shared" si="12"/>
        <v>204765</v>
      </c>
      <c r="J111" s="112">
        <f t="shared" si="13"/>
        <v>196260</v>
      </c>
      <c r="K111" s="71">
        <f t="shared" si="14"/>
        <v>8415</v>
      </c>
      <c r="L111" s="72">
        <f t="shared" si="15"/>
        <v>196350</v>
      </c>
    </row>
    <row r="112" spans="2:12" ht="21" x14ac:dyDescent="0.2">
      <c r="B112" s="78" t="s">
        <v>158</v>
      </c>
      <c r="C112" s="81" t="s">
        <v>285</v>
      </c>
      <c r="D112" s="78">
        <v>1</v>
      </c>
      <c r="E112" s="78" t="s">
        <v>351</v>
      </c>
      <c r="F112" s="99">
        <v>107100</v>
      </c>
      <c r="G112" s="82">
        <v>124950</v>
      </c>
      <c r="H112" s="69">
        <f t="shared" si="16"/>
        <v>103403</v>
      </c>
      <c r="I112" s="70">
        <f t="shared" si="12"/>
        <v>128647</v>
      </c>
      <c r="J112" s="112">
        <f t="shared" si="13"/>
        <v>115681</v>
      </c>
      <c r="K112" s="71">
        <f t="shared" si="14"/>
        <v>12622</v>
      </c>
      <c r="L112" s="72">
        <f t="shared" si="15"/>
        <v>116025</v>
      </c>
    </row>
    <row r="113" spans="2:12" x14ac:dyDescent="0.2">
      <c r="B113" s="78" t="s">
        <v>159</v>
      </c>
      <c r="C113" s="81" t="s">
        <v>83</v>
      </c>
      <c r="D113" s="78">
        <v>1</v>
      </c>
      <c r="E113" s="78" t="s">
        <v>81</v>
      </c>
      <c r="F113" s="99">
        <v>47600</v>
      </c>
      <c r="G113" s="82">
        <v>60690</v>
      </c>
      <c r="H113" s="69">
        <f t="shared" si="16"/>
        <v>44889</v>
      </c>
      <c r="I113" s="70">
        <f t="shared" si="12"/>
        <v>63401</v>
      </c>
      <c r="J113" s="112">
        <f t="shared" si="13"/>
        <v>53748</v>
      </c>
      <c r="K113" s="71">
        <f t="shared" si="14"/>
        <v>9256</v>
      </c>
      <c r="L113" s="72">
        <f t="shared" si="15"/>
        <v>54145</v>
      </c>
    </row>
    <row r="114" spans="2:12" x14ac:dyDescent="0.2">
      <c r="B114" s="78" t="s">
        <v>160</v>
      </c>
      <c r="C114" s="81" t="s">
        <v>286</v>
      </c>
      <c r="D114" s="78">
        <v>1</v>
      </c>
      <c r="E114" s="78" t="s">
        <v>81</v>
      </c>
      <c r="F114" s="99">
        <v>14280</v>
      </c>
      <c r="G114" s="82">
        <v>13685</v>
      </c>
      <c r="H114" s="69">
        <f t="shared" si="16"/>
        <v>13562</v>
      </c>
      <c r="I114" s="70">
        <f t="shared" si="12"/>
        <v>14403</v>
      </c>
      <c r="J114" s="112">
        <f t="shared" si="13"/>
        <v>13979</v>
      </c>
      <c r="K114" s="71">
        <f t="shared" si="14"/>
        <v>421</v>
      </c>
      <c r="L114" s="72">
        <f t="shared" si="15"/>
        <v>13983</v>
      </c>
    </row>
    <row r="115" spans="2:12" x14ac:dyDescent="0.2">
      <c r="B115" s="77">
        <v>9</v>
      </c>
      <c r="C115" s="79" t="s">
        <v>84</v>
      </c>
      <c r="D115" s="86" t="s">
        <v>23</v>
      </c>
      <c r="E115" s="86" t="s">
        <v>57</v>
      </c>
      <c r="F115" s="98" t="s">
        <v>359</v>
      </c>
      <c r="G115" s="86" t="s">
        <v>359</v>
      </c>
      <c r="H115" s="106"/>
      <c r="I115" s="106"/>
      <c r="J115" s="112"/>
      <c r="K115" s="107"/>
      <c r="L115" s="106"/>
    </row>
    <row r="116" spans="2:12" x14ac:dyDescent="0.2">
      <c r="B116" s="78" t="s">
        <v>102</v>
      </c>
      <c r="C116" s="81" t="s">
        <v>287</v>
      </c>
      <c r="D116" s="78">
        <v>1</v>
      </c>
      <c r="E116" s="78" t="s">
        <v>73</v>
      </c>
      <c r="F116" s="99">
        <v>53550</v>
      </c>
      <c r="G116" s="82">
        <v>55930</v>
      </c>
      <c r="H116" s="69">
        <f t="shared" si="16"/>
        <v>53057</v>
      </c>
      <c r="I116" s="70">
        <f t="shared" si="12"/>
        <v>56423</v>
      </c>
      <c r="J116" s="112">
        <f t="shared" si="13"/>
        <v>54727</v>
      </c>
      <c r="K116" s="71">
        <f t="shared" si="14"/>
        <v>1683</v>
      </c>
      <c r="L116" s="72">
        <f t="shared" si="15"/>
        <v>54740</v>
      </c>
    </row>
    <row r="117" spans="2:12" ht="21" x14ac:dyDescent="0.2">
      <c r="B117" s="78" t="s">
        <v>161</v>
      </c>
      <c r="C117" s="81" t="s">
        <v>288</v>
      </c>
      <c r="D117" s="78">
        <v>1</v>
      </c>
      <c r="E117" s="78" t="s">
        <v>73</v>
      </c>
      <c r="F117" s="99">
        <v>252280</v>
      </c>
      <c r="G117" s="82">
        <v>261800</v>
      </c>
      <c r="H117" s="69">
        <f t="shared" si="16"/>
        <v>250308</v>
      </c>
      <c r="I117" s="70">
        <f t="shared" si="12"/>
        <v>263772</v>
      </c>
      <c r="J117" s="112">
        <f t="shared" si="13"/>
        <v>256996</v>
      </c>
      <c r="K117" s="71">
        <f t="shared" si="14"/>
        <v>6732</v>
      </c>
      <c r="L117" s="72">
        <f t="shared" si="15"/>
        <v>257040</v>
      </c>
    </row>
    <row r="118" spans="2:12" ht="21" x14ac:dyDescent="0.2">
      <c r="B118" s="78" t="s">
        <v>162</v>
      </c>
      <c r="C118" s="81" t="s">
        <v>289</v>
      </c>
      <c r="D118" s="78">
        <v>1</v>
      </c>
      <c r="E118" s="78" t="s">
        <v>73</v>
      </c>
      <c r="F118" s="99">
        <v>333200</v>
      </c>
      <c r="G118" s="82">
        <v>351050</v>
      </c>
      <c r="H118" s="69">
        <f t="shared" si="16"/>
        <v>329503</v>
      </c>
      <c r="I118" s="70">
        <f t="shared" si="12"/>
        <v>354747</v>
      </c>
      <c r="J118" s="112">
        <f t="shared" si="13"/>
        <v>342009</v>
      </c>
      <c r="K118" s="71">
        <f t="shared" si="14"/>
        <v>12622</v>
      </c>
      <c r="L118" s="72">
        <f t="shared" si="15"/>
        <v>342125</v>
      </c>
    </row>
    <row r="119" spans="2:12" x14ac:dyDescent="0.2">
      <c r="B119" s="78" t="s">
        <v>163</v>
      </c>
      <c r="C119" s="80" t="s">
        <v>290</v>
      </c>
      <c r="D119" s="83">
        <v>1</v>
      </c>
      <c r="E119" s="83" t="s">
        <v>73</v>
      </c>
      <c r="F119" s="101">
        <v>226100</v>
      </c>
      <c r="G119" s="85">
        <v>233240</v>
      </c>
      <c r="H119" s="69">
        <f t="shared" si="16"/>
        <v>224621</v>
      </c>
      <c r="I119" s="70">
        <f t="shared" si="12"/>
        <v>234719</v>
      </c>
      <c r="J119" s="112">
        <f t="shared" si="13"/>
        <v>229642</v>
      </c>
      <c r="K119" s="71">
        <f t="shared" si="14"/>
        <v>5049</v>
      </c>
      <c r="L119" s="72">
        <f t="shared" si="15"/>
        <v>229670</v>
      </c>
    </row>
    <row r="120" spans="2:12" x14ac:dyDescent="0.2">
      <c r="B120" s="78" t="s">
        <v>164</v>
      </c>
      <c r="C120" s="80" t="s">
        <v>291</v>
      </c>
      <c r="D120" s="83">
        <v>1</v>
      </c>
      <c r="E120" s="83" t="s">
        <v>73</v>
      </c>
      <c r="F120" s="101">
        <v>303450</v>
      </c>
      <c r="G120" s="85">
        <v>309400</v>
      </c>
      <c r="H120" s="69">
        <f t="shared" si="16"/>
        <v>302218</v>
      </c>
      <c r="I120" s="70">
        <f t="shared" si="12"/>
        <v>310632</v>
      </c>
      <c r="J120" s="112">
        <f t="shared" si="13"/>
        <v>306411</v>
      </c>
      <c r="K120" s="71">
        <f t="shared" si="14"/>
        <v>4207</v>
      </c>
      <c r="L120" s="72">
        <f t="shared" si="15"/>
        <v>306425</v>
      </c>
    </row>
    <row r="121" spans="2:12" x14ac:dyDescent="0.2">
      <c r="B121" s="78" t="s">
        <v>165</v>
      </c>
      <c r="C121" s="81" t="s">
        <v>292</v>
      </c>
      <c r="D121" s="78">
        <v>1</v>
      </c>
      <c r="E121" s="78" t="s">
        <v>73</v>
      </c>
      <c r="F121" s="99">
        <v>77350</v>
      </c>
      <c r="G121" s="82">
        <v>85680</v>
      </c>
      <c r="H121" s="69">
        <f t="shared" si="16"/>
        <v>75625</v>
      </c>
      <c r="I121" s="70">
        <f t="shared" si="12"/>
        <v>87405</v>
      </c>
      <c r="J121" s="112">
        <f t="shared" si="13"/>
        <v>81409</v>
      </c>
      <c r="K121" s="71">
        <f t="shared" si="14"/>
        <v>5890</v>
      </c>
      <c r="L121" s="72">
        <f t="shared" si="15"/>
        <v>81515</v>
      </c>
    </row>
    <row r="122" spans="2:12" s="114" customFormat="1" x14ac:dyDescent="0.2">
      <c r="B122" s="108" t="s">
        <v>166</v>
      </c>
      <c r="C122" s="109" t="s">
        <v>293</v>
      </c>
      <c r="D122" s="108">
        <v>1</v>
      </c>
      <c r="E122" s="108" t="s">
        <v>59</v>
      </c>
      <c r="F122" s="100">
        <v>0</v>
      </c>
      <c r="G122" s="84">
        <v>0</v>
      </c>
      <c r="H122" s="111">
        <f t="shared" si="16"/>
        <v>0</v>
      </c>
      <c r="I122" s="111">
        <f t="shared" si="12"/>
        <v>0</v>
      </c>
      <c r="J122" s="112" t="e">
        <f t="shared" si="13"/>
        <v>#NUM!</v>
      </c>
      <c r="K122" s="113">
        <f t="shared" si="14"/>
        <v>0</v>
      </c>
      <c r="L122" s="111">
        <f t="shared" si="15"/>
        <v>0</v>
      </c>
    </row>
    <row r="123" spans="2:12" x14ac:dyDescent="0.2">
      <c r="B123" s="78" t="s">
        <v>167</v>
      </c>
      <c r="C123" s="81" t="s">
        <v>294</v>
      </c>
      <c r="D123" s="78">
        <v>1</v>
      </c>
      <c r="E123" s="78" t="s">
        <v>81</v>
      </c>
      <c r="F123" s="99">
        <v>249900</v>
      </c>
      <c r="G123" s="82">
        <v>232050</v>
      </c>
      <c r="H123" s="69">
        <f t="shared" si="16"/>
        <v>228353</v>
      </c>
      <c r="I123" s="70">
        <f t="shared" si="12"/>
        <v>253597</v>
      </c>
      <c r="J123" s="112">
        <f t="shared" si="13"/>
        <v>240810</v>
      </c>
      <c r="K123" s="71">
        <f t="shared" si="14"/>
        <v>12622</v>
      </c>
      <c r="L123" s="72">
        <f t="shared" si="15"/>
        <v>240975</v>
      </c>
    </row>
    <row r="124" spans="2:12" x14ac:dyDescent="0.2">
      <c r="B124" s="78" t="s">
        <v>168</v>
      </c>
      <c r="C124" s="81" t="s">
        <v>295</v>
      </c>
      <c r="D124" s="78">
        <v>1</v>
      </c>
      <c r="E124" s="78" t="s">
        <v>73</v>
      </c>
      <c r="F124" s="99">
        <v>77350</v>
      </c>
      <c r="G124" s="82">
        <v>70210</v>
      </c>
      <c r="H124" s="69">
        <f t="shared" si="16"/>
        <v>68731</v>
      </c>
      <c r="I124" s="70">
        <f t="shared" si="12"/>
        <v>78829</v>
      </c>
      <c r="J124" s="112">
        <f t="shared" si="13"/>
        <v>73694</v>
      </c>
      <c r="K124" s="71">
        <f t="shared" si="14"/>
        <v>5049</v>
      </c>
      <c r="L124" s="72">
        <f t="shared" si="15"/>
        <v>73780</v>
      </c>
    </row>
    <row r="125" spans="2:12" x14ac:dyDescent="0.2">
      <c r="B125" s="78" t="s">
        <v>169</v>
      </c>
      <c r="C125" s="81" t="s">
        <v>296</v>
      </c>
      <c r="D125" s="78">
        <v>1</v>
      </c>
      <c r="E125" s="78" t="s">
        <v>73</v>
      </c>
      <c r="F125" s="99">
        <v>77350</v>
      </c>
      <c r="G125" s="82">
        <v>74970</v>
      </c>
      <c r="H125" s="69">
        <f t="shared" si="16"/>
        <v>74477</v>
      </c>
      <c r="I125" s="70">
        <f t="shared" si="12"/>
        <v>77843</v>
      </c>
      <c r="J125" s="112">
        <f t="shared" si="13"/>
        <v>76151</v>
      </c>
      <c r="K125" s="71">
        <f t="shared" si="14"/>
        <v>1683</v>
      </c>
      <c r="L125" s="72">
        <f t="shared" si="15"/>
        <v>76160</v>
      </c>
    </row>
    <row r="126" spans="2:12" x14ac:dyDescent="0.2">
      <c r="B126" s="78" t="s">
        <v>170</v>
      </c>
      <c r="C126" s="81" t="s">
        <v>297</v>
      </c>
      <c r="D126" s="78">
        <v>1</v>
      </c>
      <c r="E126" s="78" t="s">
        <v>73</v>
      </c>
      <c r="F126" s="99">
        <v>49980</v>
      </c>
      <c r="G126" s="82">
        <v>53550</v>
      </c>
      <c r="H126" s="69">
        <f t="shared" si="16"/>
        <v>49241</v>
      </c>
      <c r="I126" s="70">
        <f t="shared" si="12"/>
        <v>54289</v>
      </c>
      <c r="J126" s="112">
        <f t="shared" si="13"/>
        <v>51734</v>
      </c>
      <c r="K126" s="71">
        <f t="shared" si="14"/>
        <v>2524</v>
      </c>
      <c r="L126" s="72">
        <f t="shared" si="15"/>
        <v>51765</v>
      </c>
    </row>
    <row r="127" spans="2:12" x14ac:dyDescent="0.2">
      <c r="B127" s="77">
        <v>10</v>
      </c>
      <c r="C127" s="79" t="s">
        <v>298</v>
      </c>
      <c r="D127" s="86" t="s">
        <v>23</v>
      </c>
      <c r="E127" s="86" t="s">
        <v>57</v>
      </c>
      <c r="F127" s="98" t="s">
        <v>359</v>
      </c>
      <c r="G127" s="86" t="s">
        <v>359</v>
      </c>
      <c r="H127" s="106"/>
      <c r="I127" s="106"/>
      <c r="J127" s="112"/>
      <c r="K127" s="107"/>
      <c r="L127" s="106"/>
    </row>
    <row r="128" spans="2:12" x14ac:dyDescent="0.2">
      <c r="B128" s="82" t="s">
        <v>171</v>
      </c>
      <c r="C128" s="81" t="s">
        <v>299</v>
      </c>
      <c r="D128" s="78">
        <v>1</v>
      </c>
      <c r="E128" s="78" t="s">
        <v>59</v>
      </c>
      <c r="F128" s="99">
        <v>261800</v>
      </c>
      <c r="G128" s="82">
        <v>297500</v>
      </c>
      <c r="H128" s="69">
        <f t="shared" si="16"/>
        <v>254406</v>
      </c>
      <c r="I128" s="70">
        <f t="shared" si="12"/>
        <v>304894</v>
      </c>
      <c r="J128" s="112">
        <f t="shared" si="13"/>
        <v>279080</v>
      </c>
      <c r="K128" s="71">
        <f t="shared" si="14"/>
        <v>25244</v>
      </c>
      <c r="L128" s="72">
        <f t="shared" si="15"/>
        <v>279650</v>
      </c>
    </row>
    <row r="129" spans="2:12" ht="21" x14ac:dyDescent="0.2">
      <c r="B129" s="77">
        <v>11</v>
      </c>
      <c r="C129" s="79" t="s">
        <v>300</v>
      </c>
      <c r="D129" s="86" t="s">
        <v>23</v>
      </c>
      <c r="E129" s="86" t="s">
        <v>57</v>
      </c>
      <c r="F129" s="98" t="s">
        <v>359</v>
      </c>
      <c r="G129" s="86" t="s">
        <v>359</v>
      </c>
      <c r="H129" s="106"/>
      <c r="I129" s="106"/>
      <c r="J129" s="112"/>
      <c r="K129" s="107"/>
      <c r="L129" s="106"/>
    </row>
    <row r="130" spans="2:12" x14ac:dyDescent="0.2">
      <c r="B130" s="78" t="s">
        <v>172</v>
      </c>
      <c r="C130" s="80" t="s">
        <v>301</v>
      </c>
      <c r="D130" s="78">
        <v>1</v>
      </c>
      <c r="E130" s="78" t="s">
        <v>73</v>
      </c>
      <c r="F130" s="99">
        <v>71400</v>
      </c>
      <c r="G130" s="82">
        <v>74970</v>
      </c>
      <c r="H130" s="69">
        <f t="shared" si="16"/>
        <v>70661</v>
      </c>
      <c r="I130" s="70">
        <f t="shared" si="12"/>
        <v>75709</v>
      </c>
      <c r="J130" s="112">
        <f t="shared" si="13"/>
        <v>73163</v>
      </c>
      <c r="K130" s="71">
        <f t="shared" si="14"/>
        <v>2524</v>
      </c>
      <c r="L130" s="72">
        <f t="shared" si="15"/>
        <v>73185</v>
      </c>
    </row>
    <row r="131" spans="2:12" x14ac:dyDescent="0.2">
      <c r="B131" s="78" t="s">
        <v>173</v>
      </c>
      <c r="C131" s="80" t="s">
        <v>302</v>
      </c>
      <c r="D131" s="78">
        <v>1</v>
      </c>
      <c r="E131" s="78" t="s">
        <v>73</v>
      </c>
      <c r="F131" s="99">
        <v>85680</v>
      </c>
      <c r="G131" s="82">
        <v>80920</v>
      </c>
      <c r="H131" s="69">
        <f t="shared" si="16"/>
        <v>79934</v>
      </c>
      <c r="I131" s="70">
        <f t="shared" si="12"/>
        <v>86666</v>
      </c>
      <c r="J131" s="112">
        <f t="shared" si="13"/>
        <v>83266</v>
      </c>
      <c r="K131" s="71">
        <f t="shared" si="14"/>
        <v>3366</v>
      </c>
      <c r="L131" s="72">
        <f t="shared" si="15"/>
        <v>83300</v>
      </c>
    </row>
    <row r="132" spans="2:12" ht="21" x14ac:dyDescent="0.2">
      <c r="B132" s="78" t="s">
        <v>174</v>
      </c>
      <c r="C132" s="81" t="s">
        <v>303</v>
      </c>
      <c r="D132" s="78">
        <v>1</v>
      </c>
      <c r="E132" s="78" t="s">
        <v>81</v>
      </c>
      <c r="F132" s="99">
        <v>77350</v>
      </c>
      <c r="G132" s="82">
        <v>80920</v>
      </c>
      <c r="H132" s="69">
        <f t="shared" si="16"/>
        <v>76611</v>
      </c>
      <c r="I132" s="70">
        <f t="shared" si="12"/>
        <v>81659</v>
      </c>
      <c r="J132" s="112">
        <f t="shared" si="13"/>
        <v>79115</v>
      </c>
      <c r="K132" s="71">
        <f t="shared" si="14"/>
        <v>2524</v>
      </c>
      <c r="L132" s="72">
        <f t="shared" si="15"/>
        <v>79135</v>
      </c>
    </row>
    <row r="133" spans="2:12" ht="21" x14ac:dyDescent="0.2">
      <c r="B133" s="78" t="s">
        <v>175</v>
      </c>
      <c r="C133" s="80" t="s">
        <v>304</v>
      </c>
      <c r="D133" s="78">
        <v>1</v>
      </c>
      <c r="E133" s="78" t="s">
        <v>81</v>
      </c>
      <c r="F133" s="99">
        <v>73780</v>
      </c>
      <c r="G133" s="82">
        <v>36890</v>
      </c>
      <c r="H133" s="69">
        <f t="shared" si="16"/>
        <v>29250</v>
      </c>
      <c r="I133" s="70">
        <f t="shared" si="12"/>
        <v>81420</v>
      </c>
      <c r="J133" s="112">
        <f t="shared" si="13"/>
        <v>52170</v>
      </c>
      <c r="K133" s="71">
        <f t="shared" si="14"/>
        <v>26085</v>
      </c>
      <c r="L133" s="72">
        <f t="shared" si="15"/>
        <v>55335</v>
      </c>
    </row>
    <row r="134" spans="2:12" x14ac:dyDescent="0.2">
      <c r="B134" s="78" t="s">
        <v>176</v>
      </c>
      <c r="C134" s="81" t="s">
        <v>305</v>
      </c>
      <c r="D134" s="78">
        <v>1</v>
      </c>
      <c r="E134" s="78" t="s">
        <v>81</v>
      </c>
      <c r="F134" s="99">
        <v>24990</v>
      </c>
      <c r="G134" s="82">
        <v>22610</v>
      </c>
      <c r="H134" s="69">
        <f t="shared" si="16"/>
        <v>22117</v>
      </c>
      <c r="I134" s="70">
        <f t="shared" si="12"/>
        <v>25483</v>
      </c>
      <c r="J134" s="112">
        <f t="shared" si="13"/>
        <v>23770</v>
      </c>
      <c r="K134" s="71">
        <f t="shared" si="14"/>
        <v>1683</v>
      </c>
      <c r="L134" s="72">
        <f t="shared" si="15"/>
        <v>23800</v>
      </c>
    </row>
    <row r="135" spans="2:12" x14ac:dyDescent="0.2">
      <c r="B135" s="78" t="s">
        <v>177</v>
      </c>
      <c r="C135" s="81" t="s">
        <v>306</v>
      </c>
      <c r="D135" s="78">
        <v>1</v>
      </c>
      <c r="E135" s="78" t="s">
        <v>73</v>
      </c>
      <c r="F135" s="99">
        <v>53550</v>
      </c>
      <c r="G135" s="82">
        <v>58310</v>
      </c>
      <c r="H135" s="69">
        <f t="shared" si="16"/>
        <v>52564</v>
      </c>
      <c r="I135" s="70">
        <f t="shared" si="12"/>
        <v>59296</v>
      </c>
      <c r="J135" s="112">
        <f t="shared" si="13"/>
        <v>55879</v>
      </c>
      <c r="K135" s="71">
        <f t="shared" si="14"/>
        <v>3366</v>
      </c>
      <c r="L135" s="72">
        <f t="shared" si="15"/>
        <v>55930</v>
      </c>
    </row>
    <row r="136" spans="2:12" x14ac:dyDescent="0.2">
      <c r="B136" s="78" t="s">
        <v>178</v>
      </c>
      <c r="C136" s="81" t="s">
        <v>307</v>
      </c>
      <c r="D136" s="78">
        <v>1</v>
      </c>
      <c r="E136" s="78" t="s">
        <v>73</v>
      </c>
      <c r="F136" s="99">
        <v>49980</v>
      </c>
      <c r="G136" s="82">
        <v>51170</v>
      </c>
      <c r="H136" s="69">
        <f t="shared" si="16"/>
        <v>49734</v>
      </c>
      <c r="I136" s="70">
        <f t="shared" si="12"/>
        <v>51416</v>
      </c>
      <c r="J136" s="112">
        <f t="shared" si="13"/>
        <v>50571</v>
      </c>
      <c r="K136" s="71">
        <f t="shared" si="14"/>
        <v>841</v>
      </c>
      <c r="L136" s="72">
        <f t="shared" si="15"/>
        <v>50575</v>
      </c>
    </row>
    <row r="137" spans="2:12" x14ac:dyDescent="0.2">
      <c r="B137" s="78" t="s">
        <v>179</v>
      </c>
      <c r="C137" s="80" t="s">
        <v>308</v>
      </c>
      <c r="D137" s="78">
        <v>1</v>
      </c>
      <c r="E137" s="78" t="s">
        <v>73</v>
      </c>
      <c r="F137" s="99">
        <v>261800</v>
      </c>
      <c r="G137" s="82">
        <v>297500</v>
      </c>
      <c r="H137" s="69">
        <f t="shared" si="16"/>
        <v>254406</v>
      </c>
      <c r="I137" s="70">
        <f t="shared" si="12"/>
        <v>304894</v>
      </c>
      <c r="J137" s="112">
        <f t="shared" si="13"/>
        <v>279080</v>
      </c>
      <c r="K137" s="71">
        <f>ROUND(STDEVA(F137:G137),0)</f>
        <v>25244</v>
      </c>
      <c r="L137" s="72">
        <f t="shared" si="15"/>
        <v>279650</v>
      </c>
    </row>
    <row r="138" spans="2:12" x14ac:dyDescent="0.2">
      <c r="B138" s="78" t="s">
        <v>180</v>
      </c>
      <c r="C138" s="81" t="s">
        <v>309</v>
      </c>
      <c r="D138" s="78">
        <v>1</v>
      </c>
      <c r="E138" s="78" t="s">
        <v>73</v>
      </c>
      <c r="F138" s="99">
        <v>333200</v>
      </c>
      <c r="G138" s="82">
        <v>368900</v>
      </c>
      <c r="H138" s="69">
        <f t="shared" si="16"/>
        <v>325806</v>
      </c>
      <c r="I138" s="70">
        <f t="shared" si="12"/>
        <v>376294</v>
      </c>
      <c r="J138" s="112">
        <f t="shared" si="13"/>
        <v>350596</v>
      </c>
      <c r="K138" s="71">
        <f t="shared" si="14"/>
        <v>25244</v>
      </c>
      <c r="L138" s="72">
        <f t="shared" si="15"/>
        <v>351050</v>
      </c>
    </row>
    <row r="139" spans="2:12" ht="21" x14ac:dyDescent="0.2">
      <c r="B139" s="78" t="s">
        <v>181</v>
      </c>
      <c r="C139" s="81" t="s">
        <v>310</v>
      </c>
      <c r="D139" s="78">
        <v>1</v>
      </c>
      <c r="E139" s="78" t="s">
        <v>73</v>
      </c>
      <c r="F139" s="99">
        <v>297500</v>
      </c>
      <c r="G139" s="82">
        <v>327250</v>
      </c>
      <c r="H139" s="69">
        <f t="shared" si="16"/>
        <v>291339</v>
      </c>
      <c r="I139" s="70">
        <f t="shared" si="12"/>
        <v>333411</v>
      </c>
      <c r="J139" s="112">
        <f t="shared" si="13"/>
        <v>312021</v>
      </c>
      <c r="K139" s="71">
        <f t="shared" si="14"/>
        <v>21036</v>
      </c>
      <c r="L139" s="72">
        <f t="shared" si="15"/>
        <v>312375</v>
      </c>
    </row>
    <row r="140" spans="2:12" ht="21" x14ac:dyDescent="0.2">
      <c r="B140" s="78" t="s">
        <v>182</v>
      </c>
      <c r="C140" s="81" t="s">
        <v>311</v>
      </c>
      <c r="D140" s="78">
        <v>1</v>
      </c>
      <c r="E140" s="78" t="s">
        <v>73</v>
      </c>
      <c r="F140" s="99">
        <v>220150</v>
      </c>
      <c r="G140" s="82">
        <v>226100</v>
      </c>
      <c r="H140" s="69">
        <f t="shared" si="16"/>
        <v>218918</v>
      </c>
      <c r="I140" s="70">
        <f t="shared" si="12"/>
        <v>227332</v>
      </c>
      <c r="J140" s="112">
        <f t="shared" si="13"/>
        <v>223105</v>
      </c>
      <c r="K140" s="71">
        <f t="shared" si="14"/>
        <v>4207</v>
      </c>
      <c r="L140" s="72">
        <f t="shared" si="15"/>
        <v>223125</v>
      </c>
    </row>
    <row r="141" spans="2:12" ht="21" x14ac:dyDescent="0.2">
      <c r="B141" s="78" t="s">
        <v>183</v>
      </c>
      <c r="C141" s="81" t="s">
        <v>312</v>
      </c>
      <c r="D141" s="78">
        <v>1</v>
      </c>
      <c r="E141" s="78" t="s">
        <v>73</v>
      </c>
      <c r="F141" s="99">
        <v>211820</v>
      </c>
      <c r="G141" s="82">
        <v>214200</v>
      </c>
      <c r="H141" s="69">
        <f t="shared" si="16"/>
        <v>211327</v>
      </c>
      <c r="I141" s="70">
        <f t="shared" si="12"/>
        <v>214693</v>
      </c>
      <c r="J141" s="112">
        <f t="shared" si="13"/>
        <v>213007</v>
      </c>
      <c r="K141" s="71">
        <f t="shared" si="14"/>
        <v>1683</v>
      </c>
      <c r="L141" s="72">
        <f t="shared" si="15"/>
        <v>213010</v>
      </c>
    </row>
    <row r="142" spans="2:12" ht="21" x14ac:dyDescent="0.2">
      <c r="B142" s="78" t="s">
        <v>184</v>
      </c>
      <c r="C142" s="81" t="s">
        <v>313</v>
      </c>
      <c r="D142" s="78">
        <v>1</v>
      </c>
      <c r="E142" s="78" t="s">
        <v>73</v>
      </c>
      <c r="F142" s="99">
        <v>249900</v>
      </c>
      <c r="G142" s="82">
        <v>273700</v>
      </c>
      <c r="H142" s="69">
        <f t="shared" si="16"/>
        <v>244971</v>
      </c>
      <c r="I142" s="70">
        <f t="shared" si="12"/>
        <v>278629</v>
      </c>
      <c r="J142" s="112">
        <f t="shared" si="13"/>
        <v>261529</v>
      </c>
      <c r="K142" s="71">
        <f t="shared" si="14"/>
        <v>16829</v>
      </c>
      <c r="L142" s="72">
        <f t="shared" si="15"/>
        <v>261800</v>
      </c>
    </row>
    <row r="143" spans="2:12" ht="21" x14ac:dyDescent="0.2">
      <c r="B143" s="78" t="s">
        <v>185</v>
      </c>
      <c r="C143" s="81" t="s">
        <v>314</v>
      </c>
      <c r="D143" s="78">
        <v>1</v>
      </c>
      <c r="E143" s="78" t="s">
        <v>81</v>
      </c>
      <c r="F143" s="99">
        <v>201110</v>
      </c>
      <c r="G143" s="82">
        <v>204680</v>
      </c>
      <c r="H143" s="69">
        <f t="shared" si="16"/>
        <v>200371</v>
      </c>
      <c r="I143" s="70">
        <f t="shared" si="12"/>
        <v>205419</v>
      </c>
      <c r="J143" s="112">
        <f t="shared" si="13"/>
        <v>202887</v>
      </c>
      <c r="K143" s="71">
        <f t="shared" si="14"/>
        <v>2524</v>
      </c>
      <c r="L143" s="72">
        <f t="shared" si="15"/>
        <v>202895</v>
      </c>
    </row>
    <row r="144" spans="2:12" ht="21" x14ac:dyDescent="0.2">
      <c r="B144" s="78" t="s">
        <v>186</v>
      </c>
      <c r="C144" s="80" t="s">
        <v>315</v>
      </c>
      <c r="D144" s="83">
        <v>1</v>
      </c>
      <c r="E144" s="83" t="s">
        <v>73</v>
      </c>
      <c r="F144" s="101">
        <v>333200</v>
      </c>
      <c r="G144" s="85">
        <v>333200</v>
      </c>
      <c r="H144" s="69">
        <f t="shared" si="16"/>
        <v>333200</v>
      </c>
      <c r="I144" s="70">
        <f t="shared" si="12"/>
        <v>333200</v>
      </c>
      <c r="J144" s="112">
        <f t="shared" si="13"/>
        <v>333200</v>
      </c>
      <c r="K144" s="71">
        <f t="shared" si="14"/>
        <v>0</v>
      </c>
      <c r="L144" s="72">
        <f t="shared" si="15"/>
        <v>333200</v>
      </c>
    </row>
    <row r="145" spans="2:12" x14ac:dyDescent="0.2">
      <c r="B145" s="78" t="s">
        <v>365</v>
      </c>
      <c r="C145" s="80" t="s">
        <v>316</v>
      </c>
      <c r="D145" s="83">
        <v>1</v>
      </c>
      <c r="E145" s="83" t="s">
        <v>73</v>
      </c>
      <c r="F145" s="101">
        <v>57120</v>
      </c>
      <c r="G145" s="85">
        <v>59500</v>
      </c>
      <c r="H145" s="69">
        <f t="shared" si="16"/>
        <v>56627</v>
      </c>
      <c r="I145" s="70">
        <f t="shared" si="12"/>
        <v>59993</v>
      </c>
      <c r="J145" s="112">
        <f t="shared" si="13"/>
        <v>58298</v>
      </c>
      <c r="K145" s="71">
        <f t="shared" si="14"/>
        <v>1683</v>
      </c>
      <c r="L145" s="72">
        <f t="shared" si="15"/>
        <v>58310</v>
      </c>
    </row>
    <row r="146" spans="2:12" x14ac:dyDescent="0.2">
      <c r="B146" s="78" t="s">
        <v>187</v>
      </c>
      <c r="C146" s="81" t="s">
        <v>317</v>
      </c>
      <c r="D146" s="78">
        <v>1</v>
      </c>
      <c r="E146" s="78" t="s">
        <v>81</v>
      </c>
      <c r="F146" s="99">
        <v>29750</v>
      </c>
      <c r="G146" s="82">
        <v>30940</v>
      </c>
      <c r="H146" s="69">
        <f t="shared" si="16"/>
        <v>29504</v>
      </c>
      <c r="I146" s="70">
        <f t="shared" si="12"/>
        <v>31186</v>
      </c>
      <c r="J146" s="112">
        <f t="shared" si="13"/>
        <v>30339</v>
      </c>
      <c r="K146" s="71">
        <f t="shared" si="14"/>
        <v>841</v>
      </c>
      <c r="L146" s="72">
        <f t="shared" si="15"/>
        <v>30345</v>
      </c>
    </row>
    <row r="147" spans="2:12" ht="21" x14ac:dyDescent="0.2">
      <c r="B147" s="78" t="s">
        <v>188</v>
      </c>
      <c r="C147" s="81" t="s">
        <v>318</v>
      </c>
      <c r="D147" s="78">
        <v>1</v>
      </c>
      <c r="E147" s="78" t="s">
        <v>73</v>
      </c>
      <c r="F147" s="99">
        <v>261800</v>
      </c>
      <c r="G147" s="82">
        <v>297500</v>
      </c>
      <c r="H147" s="69">
        <f t="shared" si="16"/>
        <v>254406</v>
      </c>
      <c r="I147" s="70">
        <f t="shared" si="12"/>
        <v>304894</v>
      </c>
      <c r="J147" s="112">
        <f t="shared" si="13"/>
        <v>279080</v>
      </c>
      <c r="K147" s="71">
        <f t="shared" si="14"/>
        <v>25244</v>
      </c>
      <c r="L147" s="72">
        <f t="shared" si="15"/>
        <v>279650</v>
      </c>
    </row>
    <row r="148" spans="2:12" ht="21" x14ac:dyDescent="0.2">
      <c r="B148" s="78" t="s">
        <v>189</v>
      </c>
      <c r="C148" s="81" t="s">
        <v>319</v>
      </c>
      <c r="D148" s="78">
        <v>1</v>
      </c>
      <c r="E148" s="78" t="s">
        <v>73</v>
      </c>
      <c r="F148" s="99">
        <v>238000</v>
      </c>
      <c r="G148" s="82">
        <v>249900</v>
      </c>
      <c r="H148" s="69">
        <f t="shared" si="16"/>
        <v>235535</v>
      </c>
      <c r="I148" s="70">
        <f t="shared" si="12"/>
        <v>252365</v>
      </c>
      <c r="J148" s="112">
        <f t="shared" si="13"/>
        <v>243877</v>
      </c>
      <c r="K148" s="71">
        <f t="shared" si="14"/>
        <v>8415</v>
      </c>
      <c r="L148" s="72">
        <f t="shared" si="15"/>
        <v>243950</v>
      </c>
    </row>
    <row r="149" spans="2:12" x14ac:dyDescent="0.2">
      <c r="B149" s="77">
        <v>12</v>
      </c>
      <c r="C149" s="79" t="s">
        <v>320</v>
      </c>
      <c r="D149" s="86" t="s">
        <v>23</v>
      </c>
      <c r="E149" s="86" t="s">
        <v>57</v>
      </c>
      <c r="F149" s="98" t="s">
        <v>359</v>
      </c>
      <c r="G149" s="86" t="s">
        <v>359</v>
      </c>
      <c r="H149" s="106"/>
      <c r="I149" s="106"/>
      <c r="J149" s="112"/>
      <c r="K149" s="107"/>
      <c r="L149" s="106"/>
    </row>
    <row r="150" spans="2:12" x14ac:dyDescent="0.2">
      <c r="B150" s="78" t="s">
        <v>190</v>
      </c>
      <c r="C150" s="81" t="s">
        <v>321</v>
      </c>
      <c r="D150" s="82">
        <v>1</v>
      </c>
      <c r="E150" s="78" t="s">
        <v>73</v>
      </c>
      <c r="F150" s="99">
        <v>57120</v>
      </c>
      <c r="G150" s="82">
        <v>63070</v>
      </c>
      <c r="H150" s="69">
        <f t="shared" si="16"/>
        <v>55888</v>
      </c>
      <c r="I150" s="70">
        <f t="shared" si="12"/>
        <v>64302</v>
      </c>
      <c r="J150" s="112">
        <f t="shared" si="13"/>
        <v>60021</v>
      </c>
      <c r="K150" s="71">
        <f t="shared" si="14"/>
        <v>4207</v>
      </c>
      <c r="L150" s="72">
        <f t="shared" si="15"/>
        <v>60095</v>
      </c>
    </row>
    <row r="151" spans="2:12" x14ac:dyDescent="0.2">
      <c r="B151" s="78" t="s">
        <v>191</v>
      </c>
      <c r="C151" s="81" t="s">
        <v>322</v>
      </c>
      <c r="D151" s="82">
        <v>1</v>
      </c>
      <c r="E151" s="78" t="s">
        <v>73</v>
      </c>
      <c r="F151" s="99">
        <v>101150</v>
      </c>
      <c r="G151" s="82">
        <v>110670</v>
      </c>
      <c r="H151" s="69">
        <f t="shared" si="16"/>
        <v>99178</v>
      </c>
      <c r="I151" s="70">
        <f t="shared" si="12"/>
        <v>112642</v>
      </c>
      <c r="J151" s="112">
        <f t="shared" si="13"/>
        <v>105803</v>
      </c>
      <c r="K151" s="71">
        <f t="shared" si="14"/>
        <v>6732</v>
      </c>
      <c r="L151" s="72">
        <f t="shared" si="15"/>
        <v>105910</v>
      </c>
    </row>
    <row r="152" spans="2:12" x14ac:dyDescent="0.2">
      <c r="B152" s="78" t="s">
        <v>192</v>
      </c>
      <c r="C152" s="81" t="s">
        <v>323</v>
      </c>
      <c r="D152" s="82">
        <v>1</v>
      </c>
      <c r="E152" s="78" t="s">
        <v>73</v>
      </c>
      <c r="F152" s="99">
        <v>65450</v>
      </c>
      <c r="G152" s="82">
        <v>73780</v>
      </c>
      <c r="H152" s="69">
        <f t="shared" si="16"/>
        <v>63725</v>
      </c>
      <c r="I152" s="70">
        <f t="shared" si="12"/>
        <v>75505</v>
      </c>
      <c r="J152" s="112">
        <f t="shared" si="13"/>
        <v>69490</v>
      </c>
      <c r="K152" s="71">
        <f t="shared" si="14"/>
        <v>5890</v>
      </c>
      <c r="L152" s="72">
        <f t="shared" si="15"/>
        <v>69615</v>
      </c>
    </row>
    <row r="153" spans="2:12" x14ac:dyDescent="0.2">
      <c r="B153" s="78" t="s">
        <v>193</v>
      </c>
      <c r="C153" s="87" t="s">
        <v>324</v>
      </c>
      <c r="D153" s="88">
        <v>1</v>
      </c>
      <c r="E153" s="89" t="s">
        <v>59</v>
      </c>
      <c r="F153" s="99">
        <v>214200</v>
      </c>
      <c r="G153" s="82">
        <v>202300</v>
      </c>
      <c r="H153" s="69">
        <f t="shared" si="16"/>
        <v>199835</v>
      </c>
      <c r="I153" s="70">
        <f t="shared" si="12"/>
        <v>216665</v>
      </c>
      <c r="J153" s="112">
        <f t="shared" si="13"/>
        <v>208165</v>
      </c>
      <c r="K153" s="71">
        <f t="shared" si="14"/>
        <v>8415</v>
      </c>
      <c r="L153" s="72">
        <f t="shared" si="15"/>
        <v>208250</v>
      </c>
    </row>
    <row r="154" spans="2:12" s="114" customFormat="1" x14ac:dyDescent="0.2">
      <c r="B154" s="108" t="s">
        <v>194</v>
      </c>
      <c r="C154" s="109" t="s">
        <v>325</v>
      </c>
      <c r="D154" s="84">
        <v>1</v>
      </c>
      <c r="E154" s="108" t="s">
        <v>59</v>
      </c>
      <c r="F154" s="100">
        <v>0</v>
      </c>
      <c r="G154" s="84">
        <v>0</v>
      </c>
      <c r="H154" s="111">
        <f t="shared" si="16"/>
        <v>0</v>
      </c>
      <c r="I154" s="111">
        <f t="shared" si="12"/>
        <v>0</v>
      </c>
      <c r="J154" s="112" t="e">
        <f t="shared" si="13"/>
        <v>#NUM!</v>
      </c>
      <c r="K154" s="113">
        <f t="shared" si="14"/>
        <v>0</v>
      </c>
      <c r="L154" s="111">
        <f t="shared" si="15"/>
        <v>0</v>
      </c>
    </row>
    <row r="155" spans="2:12" x14ac:dyDescent="0.2">
      <c r="B155" s="78" t="s">
        <v>195</v>
      </c>
      <c r="C155" s="87" t="s">
        <v>326</v>
      </c>
      <c r="D155" s="88">
        <v>1</v>
      </c>
      <c r="E155" s="89" t="s">
        <v>73</v>
      </c>
      <c r="F155" s="99">
        <v>89250</v>
      </c>
      <c r="G155" s="82">
        <v>92820</v>
      </c>
      <c r="H155" s="69">
        <f t="shared" si="16"/>
        <v>88511</v>
      </c>
      <c r="I155" s="70">
        <f t="shared" si="12"/>
        <v>93559</v>
      </c>
      <c r="J155" s="112">
        <f t="shared" si="13"/>
        <v>91017</v>
      </c>
      <c r="K155" s="71">
        <f t="shared" si="14"/>
        <v>2524</v>
      </c>
      <c r="L155" s="72">
        <f t="shared" si="15"/>
        <v>91035</v>
      </c>
    </row>
    <row r="156" spans="2:12" x14ac:dyDescent="0.2">
      <c r="B156" s="78" t="s">
        <v>196</v>
      </c>
      <c r="C156" s="87" t="s">
        <v>327</v>
      </c>
      <c r="D156" s="88">
        <v>1</v>
      </c>
      <c r="E156" s="89" t="s">
        <v>73</v>
      </c>
      <c r="F156" s="99">
        <v>53550</v>
      </c>
      <c r="G156" s="82">
        <v>54740</v>
      </c>
      <c r="H156" s="69">
        <f t="shared" si="16"/>
        <v>53304</v>
      </c>
      <c r="I156" s="70">
        <f t="shared" si="12"/>
        <v>54986</v>
      </c>
      <c r="J156" s="112">
        <f t="shared" si="13"/>
        <v>54142</v>
      </c>
      <c r="K156" s="71">
        <f t="shared" si="14"/>
        <v>841</v>
      </c>
      <c r="L156" s="72">
        <f t="shared" si="15"/>
        <v>54145</v>
      </c>
    </row>
    <row r="157" spans="2:12" x14ac:dyDescent="0.2">
      <c r="B157" s="78" t="s">
        <v>197</v>
      </c>
      <c r="C157" s="87" t="s">
        <v>323</v>
      </c>
      <c r="D157" s="88">
        <v>1</v>
      </c>
      <c r="E157" s="89" t="s">
        <v>73</v>
      </c>
      <c r="F157" s="99">
        <v>65450</v>
      </c>
      <c r="G157" s="82">
        <v>80920</v>
      </c>
      <c r="H157" s="69">
        <f t="shared" ref="H157:H180" si="17">ROUND(MEDIAN(F157:G157)-STDEVA(F157:G157),0)</f>
        <v>62246</v>
      </c>
      <c r="I157" s="70">
        <f t="shared" ref="I157:I178" si="18">ROUND(MEDIAN(F157:G157)+STDEVA(F157:G157),0)</f>
        <v>84124</v>
      </c>
      <c r="J157" s="112">
        <f t="shared" si="13"/>
        <v>72775</v>
      </c>
      <c r="K157" s="71">
        <f t="shared" si="14"/>
        <v>10939</v>
      </c>
      <c r="L157" s="72">
        <f t="shared" si="15"/>
        <v>73185</v>
      </c>
    </row>
    <row r="158" spans="2:12" x14ac:dyDescent="0.2">
      <c r="B158" s="78" t="s">
        <v>198</v>
      </c>
      <c r="C158" s="87" t="s">
        <v>328</v>
      </c>
      <c r="D158" s="88">
        <v>1</v>
      </c>
      <c r="E158" s="89" t="s">
        <v>73</v>
      </c>
      <c r="F158" s="99">
        <v>97580</v>
      </c>
      <c r="G158" s="82">
        <v>105910</v>
      </c>
      <c r="H158" s="69">
        <f t="shared" si="17"/>
        <v>95855</v>
      </c>
      <c r="I158" s="70">
        <f t="shared" si="18"/>
        <v>107635</v>
      </c>
      <c r="J158" s="112">
        <f t="shared" si="13"/>
        <v>101660</v>
      </c>
      <c r="K158" s="71">
        <f t="shared" si="14"/>
        <v>5890</v>
      </c>
      <c r="L158" s="72">
        <f t="shared" si="15"/>
        <v>101745</v>
      </c>
    </row>
    <row r="159" spans="2:12" s="114" customFormat="1" x14ac:dyDescent="0.2">
      <c r="B159" s="108" t="s">
        <v>199</v>
      </c>
      <c r="C159" s="109" t="s">
        <v>329</v>
      </c>
      <c r="D159" s="84">
        <v>1</v>
      </c>
      <c r="E159" s="108" t="s">
        <v>59</v>
      </c>
      <c r="F159" s="100">
        <v>0</v>
      </c>
      <c r="G159" s="84">
        <v>0</v>
      </c>
      <c r="H159" s="111">
        <f t="shared" si="17"/>
        <v>0</v>
      </c>
      <c r="I159" s="111">
        <f t="shared" si="18"/>
        <v>0</v>
      </c>
      <c r="J159" s="112" t="e">
        <f t="shared" si="13"/>
        <v>#NUM!</v>
      </c>
      <c r="K159" s="113">
        <f t="shared" si="14"/>
        <v>0</v>
      </c>
      <c r="L159" s="111">
        <f t="shared" si="15"/>
        <v>0</v>
      </c>
    </row>
    <row r="160" spans="2:12" x14ac:dyDescent="0.2">
      <c r="B160" s="77">
        <v>13</v>
      </c>
      <c r="C160" s="79" t="s">
        <v>330</v>
      </c>
      <c r="D160" s="86" t="s">
        <v>23</v>
      </c>
      <c r="E160" s="86" t="s">
        <v>57</v>
      </c>
      <c r="F160" s="98" t="s">
        <v>359</v>
      </c>
      <c r="G160" s="86" t="s">
        <v>359</v>
      </c>
      <c r="H160" s="106"/>
      <c r="I160" s="106"/>
      <c r="J160" s="112"/>
      <c r="K160" s="107"/>
      <c r="L160" s="106"/>
    </row>
    <row r="161" spans="2:12" ht="21" x14ac:dyDescent="0.2">
      <c r="B161" s="78" t="s">
        <v>200</v>
      </c>
      <c r="C161" s="81" t="s">
        <v>331</v>
      </c>
      <c r="D161" s="82">
        <v>1</v>
      </c>
      <c r="E161" s="78" t="s">
        <v>59</v>
      </c>
      <c r="F161" s="99">
        <v>142800</v>
      </c>
      <c r="G161" s="82">
        <v>160650</v>
      </c>
      <c r="H161" s="69">
        <f t="shared" si="17"/>
        <v>139103</v>
      </c>
      <c r="I161" s="70">
        <f t="shared" si="18"/>
        <v>164347</v>
      </c>
      <c r="J161" s="112">
        <f t="shared" si="13"/>
        <v>151462</v>
      </c>
      <c r="K161" s="71">
        <f t="shared" si="14"/>
        <v>12622</v>
      </c>
      <c r="L161" s="72">
        <f t="shared" si="15"/>
        <v>151725</v>
      </c>
    </row>
    <row r="162" spans="2:12" ht="21" x14ac:dyDescent="0.2">
      <c r="B162" s="78" t="s">
        <v>201</v>
      </c>
      <c r="C162" s="81" t="s">
        <v>332</v>
      </c>
      <c r="D162" s="82">
        <v>1</v>
      </c>
      <c r="E162" s="78" t="s">
        <v>59</v>
      </c>
      <c r="F162" s="99">
        <v>178500</v>
      </c>
      <c r="G162" s="82">
        <v>172550</v>
      </c>
      <c r="H162" s="69">
        <f t="shared" si="17"/>
        <v>171318</v>
      </c>
      <c r="I162" s="70">
        <f t="shared" si="18"/>
        <v>179732</v>
      </c>
      <c r="J162" s="112">
        <f t="shared" si="13"/>
        <v>175500</v>
      </c>
      <c r="K162" s="71">
        <f t="shared" si="14"/>
        <v>4207</v>
      </c>
      <c r="L162" s="72">
        <f t="shared" si="15"/>
        <v>175525</v>
      </c>
    </row>
    <row r="163" spans="2:12" ht="21" x14ac:dyDescent="0.2">
      <c r="B163" s="78" t="s">
        <v>202</v>
      </c>
      <c r="C163" s="81" t="s">
        <v>333</v>
      </c>
      <c r="D163" s="82">
        <v>1</v>
      </c>
      <c r="E163" s="78" t="s">
        <v>59</v>
      </c>
      <c r="F163" s="99">
        <v>178500</v>
      </c>
      <c r="G163" s="82">
        <v>177310</v>
      </c>
      <c r="H163" s="69">
        <f t="shared" si="17"/>
        <v>177064</v>
      </c>
      <c r="I163" s="70">
        <f t="shared" si="18"/>
        <v>178746</v>
      </c>
      <c r="J163" s="112">
        <f t="shared" si="13"/>
        <v>177904</v>
      </c>
      <c r="K163" s="71">
        <f t="shared" si="14"/>
        <v>841</v>
      </c>
      <c r="L163" s="72">
        <f t="shared" si="15"/>
        <v>177905</v>
      </c>
    </row>
    <row r="164" spans="2:12" ht="31.5" x14ac:dyDescent="0.2">
      <c r="B164" s="78" t="s">
        <v>203</v>
      </c>
      <c r="C164" s="80" t="s">
        <v>334</v>
      </c>
      <c r="D164" s="82">
        <v>1</v>
      </c>
      <c r="E164" s="78" t="s">
        <v>59</v>
      </c>
      <c r="F164" s="99">
        <v>167790</v>
      </c>
      <c r="G164" s="82">
        <v>165410</v>
      </c>
      <c r="H164" s="69">
        <f t="shared" si="17"/>
        <v>164917</v>
      </c>
      <c r="I164" s="70">
        <f t="shared" si="18"/>
        <v>168283</v>
      </c>
      <c r="J164" s="112">
        <f t="shared" si="13"/>
        <v>166596</v>
      </c>
      <c r="K164" s="71">
        <f t="shared" si="14"/>
        <v>1683</v>
      </c>
      <c r="L164" s="72">
        <f t="shared" si="15"/>
        <v>166600</v>
      </c>
    </row>
    <row r="165" spans="2:12" x14ac:dyDescent="0.2">
      <c r="B165" s="78" t="s">
        <v>204</v>
      </c>
      <c r="C165" s="81" t="s">
        <v>335</v>
      </c>
      <c r="D165" s="82">
        <v>1</v>
      </c>
      <c r="E165" s="78" t="s">
        <v>59</v>
      </c>
      <c r="F165" s="99">
        <v>77350</v>
      </c>
      <c r="G165" s="82">
        <v>84490</v>
      </c>
      <c r="H165" s="69">
        <f t="shared" si="17"/>
        <v>75871</v>
      </c>
      <c r="I165" s="70">
        <f t="shared" si="18"/>
        <v>85969</v>
      </c>
      <c r="J165" s="112">
        <f t="shared" si="13"/>
        <v>80841</v>
      </c>
      <c r="K165" s="71">
        <f t="shared" si="14"/>
        <v>5049</v>
      </c>
      <c r="L165" s="72">
        <f t="shared" si="15"/>
        <v>80920</v>
      </c>
    </row>
    <row r="166" spans="2:12" x14ac:dyDescent="0.2">
      <c r="B166" s="78" t="s">
        <v>205</v>
      </c>
      <c r="C166" s="81" t="s">
        <v>336</v>
      </c>
      <c r="D166" s="82">
        <v>1</v>
      </c>
      <c r="E166" s="78" t="s">
        <v>59</v>
      </c>
      <c r="F166" s="99">
        <v>41650</v>
      </c>
      <c r="G166" s="82">
        <v>46410</v>
      </c>
      <c r="H166" s="69">
        <f t="shared" si="17"/>
        <v>40664</v>
      </c>
      <c r="I166" s="70">
        <f t="shared" si="18"/>
        <v>47396</v>
      </c>
      <c r="J166" s="112">
        <f t="shared" si="13"/>
        <v>43966</v>
      </c>
      <c r="K166" s="71">
        <f t="shared" si="14"/>
        <v>3366</v>
      </c>
      <c r="L166" s="72">
        <f t="shared" si="15"/>
        <v>44030</v>
      </c>
    </row>
    <row r="167" spans="2:12" x14ac:dyDescent="0.2">
      <c r="B167" s="83" t="s">
        <v>206</v>
      </c>
      <c r="C167" s="80" t="s">
        <v>337</v>
      </c>
      <c r="D167" s="85">
        <v>1</v>
      </c>
      <c r="E167" s="83" t="s">
        <v>59</v>
      </c>
      <c r="F167" s="101">
        <v>226100</v>
      </c>
      <c r="G167" s="85">
        <v>261800</v>
      </c>
      <c r="H167" s="69">
        <f t="shared" si="17"/>
        <v>218706</v>
      </c>
      <c r="I167" s="70">
        <f t="shared" si="18"/>
        <v>269194</v>
      </c>
      <c r="J167" s="112">
        <f t="shared" ref="J167:J180" si="19">ROUND(GEOMEAN(F167:G167),0)</f>
        <v>243296</v>
      </c>
      <c r="K167" s="71">
        <f t="shared" ref="K167:K180" si="20">ROUND(STDEVA(F167:G167),0)</f>
        <v>25244</v>
      </c>
      <c r="L167" s="72">
        <f t="shared" ref="L167:L180" si="21">ROUND(MEDIAN(F167:G167),0)</f>
        <v>243950</v>
      </c>
    </row>
    <row r="168" spans="2:12" ht="21" x14ac:dyDescent="0.2">
      <c r="B168" s="83" t="s">
        <v>207</v>
      </c>
      <c r="C168" s="80" t="s">
        <v>338</v>
      </c>
      <c r="D168" s="85">
        <v>1</v>
      </c>
      <c r="E168" s="83" t="s">
        <v>59</v>
      </c>
      <c r="F168" s="101">
        <v>130900</v>
      </c>
      <c r="G168" s="85">
        <v>154700</v>
      </c>
      <c r="H168" s="69">
        <f t="shared" si="17"/>
        <v>125971</v>
      </c>
      <c r="I168" s="70">
        <f t="shared" si="18"/>
        <v>159629</v>
      </c>
      <c r="J168" s="112">
        <f t="shared" si="19"/>
        <v>142303</v>
      </c>
      <c r="K168" s="71">
        <f t="shared" si="20"/>
        <v>16829</v>
      </c>
      <c r="L168" s="72">
        <f t="shared" si="21"/>
        <v>142800</v>
      </c>
    </row>
    <row r="169" spans="2:12" x14ac:dyDescent="0.2">
      <c r="B169" s="83" t="s">
        <v>208</v>
      </c>
      <c r="C169" s="80" t="s">
        <v>339</v>
      </c>
      <c r="D169" s="85">
        <v>1</v>
      </c>
      <c r="E169" s="83" t="s">
        <v>59</v>
      </c>
      <c r="F169" s="101">
        <v>83300</v>
      </c>
      <c r="G169" s="85">
        <v>142800</v>
      </c>
      <c r="H169" s="69">
        <f t="shared" si="17"/>
        <v>70977</v>
      </c>
      <c r="I169" s="70">
        <f t="shared" si="18"/>
        <v>155123</v>
      </c>
      <c r="J169" s="112">
        <f t="shared" si="19"/>
        <v>109065</v>
      </c>
      <c r="K169" s="71">
        <f t="shared" si="20"/>
        <v>42073</v>
      </c>
      <c r="L169" s="72">
        <f t="shared" si="21"/>
        <v>113050</v>
      </c>
    </row>
    <row r="170" spans="2:12" x14ac:dyDescent="0.2">
      <c r="B170" s="78" t="s">
        <v>209</v>
      </c>
      <c r="C170" s="80" t="s">
        <v>340</v>
      </c>
      <c r="D170" s="82">
        <v>1</v>
      </c>
      <c r="E170" s="78" t="s">
        <v>81</v>
      </c>
      <c r="F170" s="99">
        <v>113050</v>
      </c>
      <c r="G170" s="82">
        <v>120190</v>
      </c>
      <c r="H170" s="69">
        <f t="shared" si="17"/>
        <v>111571</v>
      </c>
      <c r="I170" s="70">
        <f t="shared" si="18"/>
        <v>121669</v>
      </c>
      <c r="J170" s="112">
        <f t="shared" si="19"/>
        <v>116565</v>
      </c>
      <c r="K170" s="71">
        <f t="shared" si="20"/>
        <v>5049</v>
      </c>
      <c r="L170" s="72">
        <f t="shared" si="21"/>
        <v>116620</v>
      </c>
    </row>
    <row r="171" spans="2:12" x14ac:dyDescent="0.2">
      <c r="B171" s="78" t="s">
        <v>210</v>
      </c>
      <c r="C171" s="80" t="s">
        <v>341</v>
      </c>
      <c r="D171" s="82">
        <v>1</v>
      </c>
      <c r="E171" s="78" t="s">
        <v>81</v>
      </c>
      <c r="F171" s="99">
        <v>214200</v>
      </c>
      <c r="G171" s="82">
        <v>208250</v>
      </c>
      <c r="H171" s="69">
        <f t="shared" si="17"/>
        <v>207018</v>
      </c>
      <c r="I171" s="70">
        <f t="shared" si="18"/>
        <v>215432</v>
      </c>
      <c r="J171" s="112">
        <f t="shared" si="19"/>
        <v>211204</v>
      </c>
      <c r="K171" s="71">
        <f t="shared" si="20"/>
        <v>4207</v>
      </c>
      <c r="L171" s="72">
        <f t="shared" si="21"/>
        <v>211225</v>
      </c>
    </row>
    <row r="172" spans="2:12" x14ac:dyDescent="0.2">
      <c r="B172" s="78" t="s">
        <v>211</v>
      </c>
      <c r="C172" s="81" t="s">
        <v>342</v>
      </c>
      <c r="D172" s="82">
        <v>1</v>
      </c>
      <c r="E172" s="78" t="s">
        <v>81</v>
      </c>
      <c r="F172" s="99">
        <v>17850</v>
      </c>
      <c r="G172" s="82">
        <v>21420</v>
      </c>
      <c r="H172" s="69">
        <f t="shared" si="17"/>
        <v>17111</v>
      </c>
      <c r="I172" s="70">
        <f t="shared" si="18"/>
        <v>22159</v>
      </c>
      <c r="J172" s="112">
        <f t="shared" si="19"/>
        <v>19554</v>
      </c>
      <c r="K172" s="71">
        <f t="shared" si="20"/>
        <v>2524</v>
      </c>
      <c r="L172" s="72">
        <f t="shared" si="21"/>
        <v>19635</v>
      </c>
    </row>
    <row r="173" spans="2:12" ht="21" x14ac:dyDescent="0.2">
      <c r="B173" s="78" t="s">
        <v>212</v>
      </c>
      <c r="C173" s="81" t="s">
        <v>343</v>
      </c>
      <c r="D173" s="82">
        <v>1</v>
      </c>
      <c r="E173" s="78" t="s">
        <v>73</v>
      </c>
      <c r="F173" s="99">
        <v>83300</v>
      </c>
      <c r="G173" s="82">
        <v>77350</v>
      </c>
      <c r="H173" s="69">
        <f t="shared" si="17"/>
        <v>76118</v>
      </c>
      <c r="I173" s="70">
        <f t="shared" si="18"/>
        <v>84532</v>
      </c>
      <c r="J173" s="112">
        <f t="shared" si="19"/>
        <v>80270</v>
      </c>
      <c r="K173" s="71">
        <f t="shared" si="20"/>
        <v>4207</v>
      </c>
      <c r="L173" s="72">
        <f t="shared" si="21"/>
        <v>80325</v>
      </c>
    </row>
    <row r="174" spans="2:12" x14ac:dyDescent="0.2">
      <c r="B174" s="78" t="s">
        <v>213</v>
      </c>
      <c r="C174" s="80" t="s">
        <v>344</v>
      </c>
      <c r="D174" s="82">
        <v>1</v>
      </c>
      <c r="E174" s="78" t="s">
        <v>73</v>
      </c>
      <c r="F174" s="99">
        <v>41650</v>
      </c>
      <c r="G174" s="82">
        <v>49980</v>
      </c>
      <c r="H174" s="69">
        <f t="shared" si="17"/>
        <v>39925</v>
      </c>
      <c r="I174" s="70">
        <f t="shared" si="18"/>
        <v>51705</v>
      </c>
      <c r="J174" s="112">
        <f t="shared" si="19"/>
        <v>45625</v>
      </c>
      <c r="K174" s="71">
        <f t="shared" si="20"/>
        <v>5890</v>
      </c>
      <c r="L174" s="72">
        <f t="shared" si="21"/>
        <v>45815</v>
      </c>
    </row>
    <row r="175" spans="2:12" x14ac:dyDescent="0.2">
      <c r="B175" s="77">
        <v>14</v>
      </c>
      <c r="C175" s="79" t="s">
        <v>345</v>
      </c>
      <c r="D175" s="86" t="s">
        <v>23</v>
      </c>
      <c r="E175" s="86" t="s">
        <v>57</v>
      </c>
      <c r="F175" s="98" t="s">
        <v>359</v>
      </c>
      <c r="G175" s="86" t="s">
        <v>359</v>
      </c>
      <c r="H175" s="106"/>
      <c r="I175" s="106"/>
      <c r="J175" s="112"/>
      <c r="K175" s="107"/>
      <c r="L175" s="106"/>
    </row>
    <row r="176" spans="2:12" x14ac:dyDescent="0.2">
      <c r="B176" s="82" t="s">
        <v>214</v>
      </c>
      <c r="C176" s="81" t="s">
        <v>346</v>
      </c>
      <c r="D176" s="82">
        <v>1</v>
      </c>
      <c r="E176" s="78" t="s">
        <v>352</v>
      </c>
      <c r="F176" s="99">
        <v>34212.5</v>
      </c>
      <c r="G176" s="82">
        <v>38080</v>
      </c>
      <c r="H176" s="69">
        <f t="shared" si="17"/>
        <v>33412</v>
      </c>
      <c r="I176" s="70">
        <f t="shared" si="18"/>
        <v>38881</v>
      </c>
      <c r="J176" s="112">
        <f t="shared" si="19"/>
        <v>36094</v>
      </c>
      <c r="K176" s="71">
        <f t="shared" si="20"/>
        <v>2735</v>
      </c>
      <c r="L176" s="72">
        <f t="shared" si="21"/>
        <v>36146</v>
      </c>
    </row>
    <row r="177" spans="2:12" x14ac:dyDescent="0.2">
      <c r="B177" s="77">
        <v>15</v>
      </c>
      <c r="C177" s="79" t="s">
        <v>347</v>
      </c>
      <c r="D177" s="86" t="s">
        <v>23</v>
      </c>
      <c r="E177" s="86" t="s">
        <v>57</v>
      </c>
      <c r="F177" s="98" t="s">
        <v>359</v>
      </c>
      <c r="G177" s="86" t="s">
        <v>359</v>
      </c>
      <c r="H177" s="106"/>
      <c r="I177" s="106"/>
      <c r="J177" s="112"/>
      <c r="K177" s="107"/>
      <c r="L177" s="106"/>
    </row>
    <row r="178" spans="2:12" x14ac:dyDescent="0.2">
      <c r="B178" s="78" t="s">
        <v>215</v>
      </c>
      <c r="C178" s="81" t="s">
        <v>348</v>
      </c>
      <c r="D178" s="82">
        <v>1</v>
      </c>
      <c r="E178" s="78" t="s">
        <v>59</v>
      </c>
      <c r="F178" s="99">
        <v>7378000</v>
      </c>
      <c r="G178" s="82">
        <v>8330000</v>
      </c>
      <c r="H178" s="69">
        <f t="shared" si="17"/>
        <v>7180834</v>
      </c>
      <c r="I178" s="70">
        <f t="shared" si="18"/>
        <v>8527166</v>
      </c>
      <c r="J178" s="112">
        <f t="shared" si="19"/>
        <v>7839562</v>
      </c>
      <c r="K178" s="71">
        <f t="shared" si="20"/>
        <v>673166</v>
      </c>
      <c r="L178" s="72">
        <f t="shared" si="21"/>
        <v>7854000</v>
      </c>
    </row>
    <row r="179" spans="2:12" x14ac:dyDescent="0.2">
      <c r="B179" s="77">
        <v>16</v>
      </c>
      <c r="C179" s="79" t="s">
        <v>349</v>
      </c>
      <c r="D179" s="86" t="s">
        <v>23</v>
      </c>
      <c r="E179" s="86" t="s">
        <v>57</v>
      </c>
      <c r="F179" s="98" t="s">
        <v>359</v>
      </c>
      <c r="G179" s="86" t="s">
        <v>359</v>
      </c>
      <c r="H179" s="106"/>
      <c r="I179" s="106"/>
      <c r="J179" s="112"/>
      <c r="K179" s="107"/>
      <c r="L179" s="106"/>
    </row>
    <row r="180" spans="2:12" ht="21" x14ac:dyDescent="0.2">
      <c r="B180" s="78" t="s">
        <v>216</v>
      </c>
      <c r="C180" s="81" t="s">
        <v>350</v>
      </c>
      <c r="D180" s="82">
        <v>1</v>
      </c>
      <c r="E180" s="78" t="s">
        <v>353</v>
      </c>
      <c r="F180" s="99">
        <v>190400</v>
      </c>
      <c r="G180" s="82">
        <v>196350</v>
      </c>
      <c r="H180" s="69">
        <f t="shared" si="17"/>
        <v>189168</v>
      </c>
      <c r="I180" s="70">
        <f>ROUND(MEDIAN(F180:G180)+STDEVA(F180:G180),0)</f>
        <v>197582</v>
      </c>
      <c r="J180" s="112">
        <f t="shared" si="19"/>
        <v>193352</v>
      </c>
      <c r="K180" s="71">
        <f t="shared" si="20"/>
        <v>4207</v>
      </c>
      <c r="L180" s="72">
        <f t="shared" si="21"/>
        <v>193375</v>
      </c>
    </row>
    <row r="181" spans="2:12" x14ac:dyDescent="0.2">
      <c r="J181" s="76"/>
    </row>
    <row r="182" spans="2:12" x14ac:dyDescent="0.2">
      <c r="J182" s="76"/>
    </row>
    <row r="183" spans="2:12" x14ac:dyDescent="0.2">
      <c r="J183" s="76"/>
    </row>
    <row r="184" spans="2:12" x14ac:dyDescent="0.2">
      <c r="J184" s="76"/>
    </row>
    <row r="185" spans="2:12" x14ac:dyDescent="0.2">
      <c r="J185" s="76"/>
    </row>
    <row r="186" spans="2:12" x14ac:dyDescent="0.2">
      <c r="J186" s="76"/>
    </row>
    <row r="187" spans="2:12" x14ac:dyDescent="0.2">
      <c r="J187" s="76"/>
    </row>
    <row r="188" spans="2:12" x14ac:dyDescent="0.2">
      <c r="J188" s="76"/>
    </row>
    <row r="189" spans="2:12" x14ac:dyDescent="0.2">
      <c r="J189" s="76"/>
    </row>
    <row r="190" spans="2:12" x14ac:dyDescent="0.2">
      <c r="J190" s="76"/>
    </row>
    <row r="191" spans="2:12" x14ac:dyDescent="0.2">
      <c r="J191" s="76"/>
    </row>
    <row r="192" spans="2:12" x14ac:dyDescent="0.2">
      <c r="J192" s="76"/>
    </row>
    <row r="193" spans="10:10" x14ac:dyDescent="0.2">
      <c r="J193" s="76"/>
    </row>
    <row r="194" spans="10:10" x14ac:dyDescent="0.2">
      <c r="J194" s="76"/>
    </row>
    <row r="195" spans="10:10" x14ac:dyDescent="0.2">
      <c r="J195" s="76"/>
    </row>
    <row r="196" spans="10:10" x14ac:dyDescent="0.2">
      <c r="J196" s="76"/>
    </row>
    <row r="197" spans="10:10" x14ac:dyDescent="0.2">
      <c r="J197" s="76"/>
    </row>
    <row r="198" spans="10:10" x14ac:dyDescent="0.2">
      <c r="J198" s="76"/>
    </row>
    <row r="199" spans="10:10" x14ac:dyDescent="0.2">
      <c r="J199" s="76"/>
    </row>
    <row r="200" spans="10:10" x14ac:dyDescent="0.2">
      <c r="J200" s="76"/>
    </row>
    <row r="201" spans="10:10" x14ac:dyDescent="0.2">
      <c r="J201" s="76"/>
    </row>
    <row r="202" spans="10:10" x14ac:dyDescent="0.2">
      <c r="J202" s="76"/>
    </row>
    <row r="203" spans="10:10" x14ac:dyDescent="0.2">
      <c r="J203" s="76"/>
    </row>
    <row r="204" spans="10:10" x14ac:dyDescent="0.2">
      <c r="J204" s="76"/>
    </row>
    <row r="205" spans="10:10" x14ac:dyDescent="0.2">
      <c r="J205" s="76"/>
    </row>
    <row r="206" spans="10:10" x14ac:dyDescent="0.2">
      <c r="J206" s="76"/>
    </row>
    <row r="207" spans="10:10" x14ac:dyDescent="0.2">
      <c r="J207" s="76"/>
    </row>
    <row r="208" spans="10:10" x14ac:dyDescent="0.2">
      <c r="J208" s="76"/>
    </row>
    <row r="209" spans="10:10" x14ac:dyDescent="0.2">
      <c r="J209" s="76"/>
    </row>
    <row r="210" spans="10:10" x14ac:dyDescent="0.2">
      <c r="J210" s="76"/>
    </row>
    <row r="211" spans="10:10" x14ac:dyDescent="0.2">
      <c r="J211" s="76"/>
    </row>
    <row r="212" spans="10:10" x14ac:dyDescent="0.2">
      <c r="J212" s="76"/>
    </row>
    <row r="213" spans="10:10" x14ac:dyDescent="0.2">
      <c r="J213" s="76"/>
    </row>
    <row r="214" spans="10:10" x14ac:dyDescent="0.2">
      <c r="J214" s="76"/>
    </row>
    <row r="215" spans="10:10" x14ac:dyDescent="0.2">
      <c r="J215" s="76"/>
    </row>
    <row r="216" spans="10:10" x14ac:dyDescent="0.2">
      <c r="J216" s="76"/>
    </row>
    <row r="217" spans="10:10" x14ac:dyDescent="0.2">
      <c r="J217" s="76"/>
    </row>
    <row r="218" spans="10:10" x14ac:dyDescent="0.2">
      <c r="J218" s="76"/>
    </row>
    <row r="219" spans="10:10" x14ac:dyDescent="0.2">
      <c r="J219" s="76"/>
    </row>
    <row r="220" spans="10:10" x14ac:dyDescent="0.2">
      <c r="J220" s="76"/>
    </row>
  </sheetData>
  <mergeCells count="12">
    <mergeCell ref="B2:G2"/>
    <mergeCell ref="J3:J5"/>
    <mergeCell ref="K3:K5"/>
    <mergeCell ref="L3:L5"/>
    <mergeCell ref="J32:J33"/>
    <mergeCell ref="K32:K33"/>
    <mergeCell ref="L32:L33"/>
    <mergeCell ref="B32:G32"/>
    <mergeCell ref="H3:H5"/>
    <mergeCell ref="I3:I5"/>
    <mergeCell ref="H32:H33"/>
    <mergeCell ref="I32:I33"/>
  </mergeCells>
  <conditionalFormatting sqref="F5:G5">
    <cfRule type="cellIs" dxfId="23" priority="30" operator="between">
      <formula>$H$5</formula>
      <formula>$I$5</formula>
    </cfRule>
  </conditionalFormatting>
  <conditionalFormatting sqref="F6:G6">
    <cfRule type="cellIs" dxfId="22" priority="29" operator="between">
      <formula>$H$6</formula>
      <formula>$I$6</formula>
    </cfRule>
  </conditionalFormatting>
  <conditionalFormatting sqref="F8:G8">
    <cfRule type="cellIs" dxfId="21" priority="28" operator="between">
      <formula>$H$8</formula>
      <formula>$I$8</formula>
    </cfRule>
  </conditionalFormatting>
  <conditionalFormatting sqref="F9:G9">
    <cfRule type="cellIs" dxfId="20" priority="27" operator="between">
      <formula>$H$9</formula>
      <formula>$I$9</formula>
    </cfRule>
  </conditionalFormatting>
  <conditionalFormatting sqref="F10:G10">
    <cfRule type="cellIs" dxfId="19" priority="26" operator="between">
      <formula>$H$10</formula>
      <formula>$I$10</formula>
    </cfRule>
  </conditionalFormatting>
  <conditionalFormatting sqref="F12:G12">
    <cfRule type="cellIs" dxfId="18" priority="25" operator="between">
      <formula>$H$12</formula>
      <formula>$I$12</formula>
    </cfRule>
  </conditionalFormatting>
  <conditionalFormatting sqref="F13:G13">
    <cfRule type="cellIs" dxfId="17" priority="24" operator="between">
      <formula>$H$13</formula>
      <formula>$I$13</formula>
    </cfRule>
  </conditionalFormatting>
  <conditionalFormatting sqref="F15:G15">
    <cfRule type="cellIs" dxfId="16" priority="23" operator="between">
      <formula>$H$15</formula>
      <formula>$I$15</formula>
    </cfRule>
  </conditionalFormatting>
  <conditionalFormatting sqref="F16:G16">
    <cfRule type="cellIs" dxfId="15" priority="22" operator="between">
      <formula>$H$16</formula>
      <formula>$I$16</formula>
    </cfRule>
  </conditionalFormatting>
  <conditionalFormatting sqref="F17:G17">
    <cfRule type="cellIs" dxfId="14" priority="21" operator="between">
      <formula>$H$17</formula>
      <formula>$I$17</formula>
    </cfRule>
  </conditionalFormatting>
  <conditionalFormatting sqref="F18:G18">
    <cfRule type="cellIs" dxfId="13" priority="20" operator="between">
      <formula>$H$18</formula>
      <formula>$I$18</formula>
    </cfRule>
  </conditionalFormatting>
  <conditionalFormatting sqref="F19:G19">
    <cfRule type="cellIs" dxfId="12" priority="19" operator="between">
      <formula>$H$19</formula>
      <formula>$I$19</formula>
    </cfRule>
  </conditionalFormatting>
  <conditionalFormatting sqref="F20:G20">
    <cfRule type="cellIs" dxfId="11" priority="18" operator="between">
      <formula>$H$20</formula>
      <formula>$I$20</formula>
    </cfRule>
  </conditionalFormatting>
  <conditionalFormatting sqref="F21:G21">
    <cfRule type="cellIs" dxfId="10" priority="17" operator="between">
      <formula>$H$21</formula>
      <formula>$I$21</formula>
    </cfRule>
  </conditionalFormatting>
  <conditionalFormatting sqref="F24:G24">
    <cfRule type="cellIs" dxfId="9" priority="16" operator="between">
      <formula>$H$24</formula>
      <formula>$I$24</formula>
    </cfRule>
  </conditionalFormatting>
  <conditionalFormatting sqref="F26:G26">
    <cfRule type="cellIs" dxfId="8" priority="14" operator="between">
      <formula>$H$26</formula>
      <formula>$I$26</formula>
    </cfRule>
  </conditionalFormatting>
  <conditionalFormatting sqref="F27:G27">
    <cfRule type="cellIs" dxfId="7" priority="13" operator="between">
      <formula>$H$27</formula>
      <formula>$I$27</formula>
    </cfRule>
  </conditionalFormatting>
  <conditionalFormatting sqref="F28:G28">
    <cfRule type="cellIs" dxfId="6" priority="12" operator="between">
      <formula>$H$28</formula>
      <formula>$I$28</formula>
    </cfRule>
  </conditionalFormatting>
  <conditionalFormatting sqref="F29:G29">
    <cfRule type="cellIs" dxfId="5" priority="11" operator="between">
      <formula>$H$29</formula>
      <formula>$I$29</formula>
    </cfRule>
  </conditionalFormatting>
  <conditionalFormatting sqref="F30:G31 F33:G33">
    <cfRule type="cellIs" dxfId="4" priority="10" operator="between">
      <formula>$H$30</formula>
      <formula>$I$30</formula>
    </cfRule>
  </conditionalFormatting>
  <conditionalFormatting sqref="F7:G7">
    <cfRule type="cellIs" dxfId="3" priority="4" operator="between">
      <formula>$H$7</formula>
      <formula>$I$7</formula>
    </cfRule>
  </conditionalFormatting>
  <conditionalFormatting sqref="F14:G14">
    <cfRule type="cellIs" dxfId="2" priority="3" operator="between">
      <formula>$H$14</formula>
      <formula>$I$14</formula>
    </cfRule>
  </conditionalFormatting>
  <conditionalFormatting sqref="F22:G22">
    <cfRule type="cellIs" dxfId="1" priority="2" operator="between">
      <formula>$H$22</formula>
      <formula>$I$22</formula>
    </cfRule>
  </conditionalFormatting>
  <conditionalFormatting sqref="F23:G23">
    <cfRule type="cellIs" dxfId="0" priority="1" operator="between">
      <formula>$H$23</formula>
      <formula>$I$23</formula>
    </cfRule>
  </conditionalFormatting>
  <pageMargins left="0.7" right="0.7" top="0.75" bottom="0.75" header="0.3" footer="0.3"/>
  <pageSetup scale="84"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CUADRO COMPARATIVO</vt:lpstr>
      <vt:lpstr>ML</vt:lpstr>
      <vt:lpstr>'CUADRO COMPARATIVO'!Área_de_impresión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Juan</cp:lastModifiedBy>
  <cp:revision/>
  <dcterms:created xsi:type="dcterms:W3CDTF">2021-08-27T23:00:47Z</dcterms:created>
  <dcterms:modified xsi:type="dcterms:W3CDTF">2023-05-08T15:09:21Z</dcterms:modified>
  <cp:category/>
  <cp:contentStatus/>
</cp:coreProperties>
</file>