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E:\PROCESO 2023 GOBERNACION\SECRETARIAS 2023 GOB SUCRE\PROCESO CALAMIDAD POZO\AJUSTADO 2023\01 COTIZACION OBRA\"/>
    </mc:Choice>
  </mc:AlternateContent>
  <bookViews>
    <workbookView xWindow="0" yWindow="0" windowWidth="20490" windowHeight="7050" tabRatio="951" activeTab="4"/>
  </bookViews>
  <sheets>
    <sheet name="90 m" sheetId="4" state="hidden" r:id="rId1"/>
    <sheet name="40 m" sheetId="1" state="hidden" r:id="rId2"/>
    <sheet name="Resumen" sheetId="5" r:id="rId3"/>
    <sheet name="F.M" sheetId="13" r:id="rId4"/>
    <sheet name="Interventoria" sheetId="14" r:id="rId5"/>
    <sheet name="PRE Pozo Exploratorio" sheetId="2" r:id="rId6"/>
    <sheet name="PRE Ampliacion y completamiento" sheetId="3" r:id="rId7"/>
    <sheet name="AIU-Pozo Exploratorio" sheetId="11" r:id="rId8"/>
    <sheet name="AIU-Ampliacion-Comple" sheetId="12" r:id="rId9"/>
    <sheet name="APUs PE" sheetId="8" r:id="rId10"/>
    <sheet name="APUs AyC" sheetId="10" r:id="rId11"/>
    <sheet name="Factor Prestacional" sheetId="6" r:id="rId12"/>
    <sheet name="Insumos" sheetId="7"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s>
  <definedNames>
    <definedName name="\0" localSheetId="8">#REF!</definedName>
    <definedName name="\0" localSheetId="12">#REF!</definedName>
    <definedName name="\0">#REF!</definedName>
    <definedName name="\1" localSheetId="8">#REF!</definedName>
    <definedName name="\1" localSheetId="12">#REF!</definedName>
    <definedName name="\1">#REF!</definedName>
    <definedName name="\A">[37]A!$D$9:$D$53</definedName>
    <definedName name="\b" localSheetId="8">#REF!</definedName>
    <definedName name="\b" localSheetId="12">#REF!</definedName>
    <definedName name="\b">#REF!</definedName>
    <definedName name="\c" localSheetId="8">#REF!</definedName>
    <definedName name="\c" localSheetId="12">#REF!</definedName>
    <definedName name="\c">#REF!</definedName>
    <definedName name="\d" localSheetId="8">#REF!</definedName>
    <definedName name="\d" localSheetId="12">#REF!</definedName>
    <definedName name="\d">#REF!</definedName>
    <definedName name="\e" localSheetId="8">#REF!</definedName>
    <definedName name="\e" localSheetId="12">#REF!</definedName>
    <definedName name="\e">#REF!</definedName>
    <definedName name="\f" localSheetId="8">#REF!</definedName>
    <definedName name="\f" localSheetId="12">#REF!</definedName>
    <definedName name="\f">#REF!</definedName>
    <definedName name="\g" localSheetId="8">#REF!</definedName>
    <definedName name="\g" localSheetId="12">#REF!</definedName>
    <definedName name="\g">#REF!</definedName>
    <definedName name="\h" localSheetId="8">#REF!</definedName>
    <definedName name="\h" localSheetId="12">#REF!</definedName>
    <definedName name="\h">#REF!</definedName>
    <definedName name="\i" localSheetId="8">#REF!</definedName>
    <definedName name="\i" localSheetId="12">#REF!</definedName>
    <definedName name="\i">#REF!</definedName>
    <definedName name="\k" localSheetId="8">#REF!</definedName>
    <definedName name="\k" localSheetId="12">#REF!</definedName>
    <definedName name="\k">#REF!</definedName>
    <definedName name="\LL" localSheetId="8">#REF!</definedName>
    <definedName name="\LL" localSheetId="12">#REF!</definedName>
    <definedName name="\LL">#REF!</definedName>
    <definedName name="\m" localSheetId="8">'[6]APU PVC'!#REF!</definedName>
    <definedName name="\m" localSheetId="12">'[6]APU PVC'!#REF!</definedName>
    <definedName name="\m">'[6]APU PVC'!#REF!</definedName>
    <definedName name="\n" localSheetId="8">#REF!</definedName>
    <definedName name="\n" localSheetId="12">#REF!</definedName>
    <definedName name="\n">#REF!</definedName>
    <definedName name="\O" localSheetId="8">#REF!</definedName>
    <definedName name="\O" localSheetId="12">#REF!</definedName>
    <definedName name="\O">#REF!</definedName>
    <definedName name="\p" localSheetId="8">#REF!</definedName>
    <definedName name="\p" localSheetId="12">#REF!</definedName>
    <definedName name="\p">#REF!</definedName>
    <definedName name="\PP">#N/A</definedName>
    <definedName name="\r" localSheetId="8">'[6]APU PVC'!#REF!</definedName>
    <definedName name="\r" localSheetId="12">'[6]APU PVC'!#REF!</definedName>
    <definedName name="\r">'[6]APU PVC'!#REF!</definedName>
    <definedName name="\s" localSheetId="8">#REF!</definedName>
    <definedName name="\s" localSheetId="12">#REF!</definedName>
    <definedName name="\s">#REF!</definedName>
    <definedName name="\t" localSheetId="8">'[6]APU PVC'!#REF!</definedName>
    <definedName name="\t" localSheetId="12">'[6]APU PVC'!#REF!</definedName>
    <definedName name="\t">'[6]APU PVC'!#REF!</definedName>
    <definedName name="\u" localSheetId="8">#REF!</definedName>
    <definedName name="\u" localSheetId="12">#REF!</definedName>
    <definedName name="\u">#REF!</definedName>
    <definedName name="\w">#N/A</definedName>
    <definedName name="\x" localSheetId="8">#REF!</definedName>
    <definedName name="\x" localSheetId="12">#REF!</definedName>
    <definedName name="\x">#REF!</definedName>
    <definedName name="\y" localSheetId="8">#REF!</definedName>
    <definedName name="\y" localSheetId="12">#REF!</definedName>
    <definedName name="\y">#REF!</definedName>
    <definedName name="\z" localSheetId="8">#REF!</definedName>
    <definedName name="\z" localSheetId="12">#REF!</definedName>
    <definedName name="\z">#REF!</definedName>
    <definedName name="_" localSheetId="8">#REF!</definedName>
    <definedName name="_" localSheetId="12">#REF!</definedName>
    <definedName name="_">#REF!</definedName>
    <definedName name="_____________INF1" localSheetId="8">#REF!</definedName>
    <definedName name="_____________INF1" localSheetId="12">#REF!</definedName>
    <definedName name="_____________INF1">#REF!</definedName>
    <definedName name="____________INF1" localSheetId="8">#REF!</definedName>
    <definedName name="____________INF1" localSheetId="12">#REF!</definedName>
    <definedName name="____________INF1">#REF!</definedName>
    <definedName name="___________INF1" localSheetId="8">#REF!</definedName>
    <definedName name="___________INF1" localSheetId="12">#REF!</definedName>
    <definedName name="___________INF1">#REF!</definedName>
    <definedName name="__________AIU1" localSheetId="8">#REF!</definedName>
    <definedName name="__________AIU1" localSheetId="12">#REF!</definedName>
    <definedName name="__________AIU1">#REF!</definedName>
    <definedName name="__________AIU2">[1]BASE!$C$5</definedName>
    <definedName name="__________Cod1" localSheetId="8">#REF!</definedName>
    <definedName name="__________Cod1" localSheetId="12">#REF!</definedName>
    <definedName name="__________Cod1">#REF!</definedName>
    <definedName name="__________INF1" localSheetId="8">#REF!</definedName>
    <definedName name="__________INF1" localSheetId="12">#REF!</definedName>
    <definedName name="__________INF1">#REF!</definedName>
    <definedName name="__________Pa2">'[2]Paral. 2'!$E:$E</definedName>
    <definedName name="__________Pa3">'[2]Paral. 3'!$E:$E</definedName>
    <definedName name="__________Pa4">[2]Paral.4!$E:$E</definedName>
    <definedName name="__________Po2" localSheetId="8">[3]REAJUSTESACTA1PROVI!#REF!</definedName>
    <definedName name="__________Po2" localSheetId="12">[3]REAJUSTESACTA1PROVI!#REF!</definedName>
    <definedName name="__________Po2">[3]REAJUSTESACTA1PROVI!#REF!</definedName>
    <definedName name="__________ST166">[4]BASE!$D$248</definedName>
    <definedName name="__________TPE8016">[4]BASE!$D$146</definedName>
    <definedName name="__________TPE8020">[4]BASE!$D$147</definedName>
    <definedName name="__________TPE8025">[4]BASE!$D$148</definedName>
    <definedName name="__________TPN1002">[4]BASE!$D$150</definedName>
    <definedName name="__________TPN1003">[4]BASE!$D$151</definedName>
    <definedName name="__________TPN1004">[4]BASE!$D$152</definedName>
    <definedName name="__________TPN1006">[4]BASE!$D$153</definedName>
    <definedName name="__________TPN1008">[4]BASE!$D$154</definedName>
    <definedName name="__________TPN1202">[4]BASE!$D$160</definedName>
    <definedName name="__________TPN1203">[4]BASE!$D$161</definedName>
    <definedName name="__________TPN1204">[4]BASE!$D$162</definedName>
    <definedName name="__________TPN1206">[4]BASE!$D$163</definedName>
    <definedName name="__________TPN1208">[4]BASE!$D$164</definedName>
    <definedName name="__________TPN16012">[4]BASE!$D$167</definedName>
    <definedName name="__________TPN1602">[4]BASE!$D$168</definedName>
    <definedName name="__________TPN1603">[4]BASE!$D$169</definedName>
    <definedName name="__________TPN1604">[4]BASE!$D$170</definedName>
    <definedName name="__________TPN1606">[4]BASE!$D$171</definedName>
    <definedName name="__________TPN1608">[4]BASE!$D$172</definedName>
    <definedName name="__________TUZ22" localSheetId="8">[5]BASE!#REF!</definedName>
    <definedName name="__________TUZ22" localSheetId="12">[5]BASE!#REF!</definedName>
    <definedName name="__________TUZ22">[5]BASE!#REF!</definedName>
    <definedName name="__________TUZ36" localSheetId="8">[5]BASE!#REF!</definedName>
    <definedName name="__________TUZ36" localSheetId="12">[5]BASE!#REF!</definedName>
    <definedName name="__________TUZ36">[5]BASE!#REF!</definedName>
    <definedName name="__________TZ323" localSheetId="8">[5]BASE!#REF!</definedName>
    <definedName name="__________TZ323" localSheetId="12">[5]BASE!#REF!</definedName>
    <definedName name="__________TZ323">[5]BASE!#REF!</definedName>
    <definedName name="__________TZ324" localSheetId="8">[5]BASE!#REF!</definedName>
    <definedName name="__________TZ324" localSheetId="12">[5]BASE!#REF!</definedName>
    <definedName name="__________TZ324">[5]BASE!#REF!</definedName>
    <definedName name="_________AIU1" localSheetId="8">#REF!</definedName>
    <definedName name="_________AIU1" localSheetId="12">#REF!</definedName>
    <definedName name="_________AIU1">#REF!</definedName>
    <definedName name="_________AIU2">[1]BASE!$C$5</definedName>
    <definedName name="_________Cod1" localSheetId="8">#REF!</definedName>
    <definedName name="_________Cod1" localSheetId="12">#REF!</definedName>
    <definedName name="_________Cod1">#REF!</definedName>
    <definedName name="_________INF1" localSheetId="8">#REF!</definedName>
    <definedName name="_________INF1" localSheetId="12">#REF!</definedName>
    <definedName name="_________INF1">#REF!</definedName>
    <definedName name="_________Pa1">'[2]Paral. 1'!$E:$E</definedName>
    <definedName name="_________Pa2">'[2]Paral. 2'!$E:$E</definedName>
    <definedName name="_________Pa3">'[2]Paral. 3'!$E:$E</definedName>
    <definedName name="_________Pa4">[2]Paral.4!$E:$E</definedName>
    <definedName name="_________Po2" localSheetId="8">[3]REAJUSTESACTA1PROVI!#REF!</definedName>
    <definedName name="_________Po2" localSheetId="12">[3]REAJUSTESACTA1PROVI!#REF!</definedName>
    <definedName name="_________Po2">[3]REAJUSTESACTA1PROVI!#REF!</definedName>
    <definedName name="_________r" localSheetId="8">'[6]APU PVC'!#REF!</definedName>
    <definedName name="_________r" localSheetId="12">'[6]APU PVC'!#REF!</definedName>
    <definedName name="_________r">'[6]APU PVC'!#REF!</definedName>
    <definedName name="_________ST166">[4]BASE!$D$248</definedName>
    <definedName name="_________TPE8016">[4]BASE!$D$146</definedName>
    <definedName name="_________TPE8020">[4]BASE!$D$147</definedName>
    <definedName name="_________TPE8025">[4]BASE!$D$148</definedName>
    <definedName name="_________TPN1002">[4]BASE!$D$150</definedName>
    <definedName name="_________TPN1003">[4]BASE!$D$151</definedName>
    <definedName name="_________TPN1004">[4]BASE!$D$152</definedName>
    <definedName name="_________TPN1006">[4]BASE!$D$153</definedName>
    <definedName name="_________TPN1008">[4]BASE!$D$154</definedName>
    <definedName name="_________TPN1202">[4]BASE!$D$160</definedName>
    <definedName name="_________TPN1203">[4]BASE!$D$161</definedName>
    <definedName name="_________TPN1204">[4]BASE!$D$162</definedName>
    <definedName name="_________TPN1206">[4]BASE!$D$163</definedName>
    <definedName name="_________TPN1208">[4]BASE!$D$164</definedName>
    <definedName name="_________TPN16012">[4]BASE!$D$167</definedName>
    <definedName name="_________TPN1602">[4]BASE!$D$168</definedName>
    <definedName name="_________TPN1603">[4]BASE!$D$169</definedName>
    <definedName name="_________TPN1604">[4]BASE!$D$170</definedName>
    <definedName name="_________TPN1606">[4]BASE!$D$171</definedName>
    <definedName name="_________TPN1608">[4]BASE!$D$172</definedName>
    <definedName name="_________TUZ22" localSheetId="8">[5]BASE!#REF!</definedName>
    <definedName name="_________TUZ22" localSheetId="12">[5]BASE!#REF!</definedName>
    <definedName name="_________TUZ22">[5]BASE!#REF!</definedName>
    <definedName name="_________TUZ36" localSheetId="8">[5]BASE!#REF!</definedName>
    <definedName name="_________TUZ36" localSheetId="12">[5]BASE!#REF!</definedName>
    <definedName name="_________TUZ36">[5]BASE!#REF!</definedName>
    <definedName name="_________TZ323" localSheetId="8">[5]BASE!#REF!</definedName>
    <definedName name="_________TZ323" localSheetId="12">[5]BASE!#REF!</definedName>
    <definedName name="_________TZ323">[5]BASE!#REF!</definedName>
    <definedName name="_________TZ324" localSheetId="8">[5]BASE!#REF!</definedName>
    <definedName name="_________TZ324" localSheetId="12">[5]BASE!#REF!</definedName>
    <definedName name="_________TZ324">[5]BASE!#REF!</definedName>
    <definedName name="________AIU1" localSheetId="8">#REF!</definedName>
    <definedName name="________AIU1" localSheetId="12">#REF!</definedName>
    <definedName name="________AIU1">#REF!</definedName>
    <definedName name="________AIU2">[1]BASE!$C$5</definedName>
    <definedName name="________Cod1" localSheetId="8">#REF!</definedName>
    <definedName name="________Cod1" localSheetId="12">#REF!</definedName>
    <definedName name="________Cod1">#REF!</definedName>
    <definedName name="________INF1" localSheetId="8">#REF!</definedName>
    <definedName name="________INF1" localSheetId="12">#REF!</definedName>
    <definedName name="________INF1">#REF!</definedName>
    <definedName name="________Pa1">'[2]Paral. 1'!$E:$E</definedName>
    <definedName name="________Pa2">'[2]Paral. 2'!$E:$E</definedName>
    <definedName name="________Pa3">'[2]Paral. 3'!$E:$E</definedName>
    <definedName name="________Pa4">[2]Paral.4!$E:$E</definedName>
    <definedName name="________Po2" localSheetId="8">[3]REAJUSTESACTA1PROVI!#REF!</definedName>
    <definedName name="________Po2" localSheetId="12">[3]REAJUSTESACTA1PROVI!#REF!</definedName>
    <definedName name="________Po2">[3]REAJUSTESACTA1PROVI!#REF!</definedName>
    <definedName name="________r" localSheetId="8">'[6]APU PVC'!#REF!</definedName>
    <definedName name="________r" localSheetId="12">'[6]APU PVC'!#REF!</definedName>
    <definedName name="________r">'[6]APU PVC'!#REF!</definedName>
    <definedName name="________ST166">[4]BASE!$D$248</definedName>
    <definedName name="________TPE8016">[4]BASE!$D$146</definedName>
    <definedName name="________TPE8020">[4]BASE!$D$147</definedName>
    <definedName name="________TPE8025">[4]BASE!$D$148</definedName>
    <definedName name="________TPN1002">[4]BASE!$D$150</definedName>
    <definedName name="________TPN1003">[4]BASE!$D$151</definedName>
    <definedName name="________TPN1004">[4]BASE!$D$152</definedName>
    <definedName name="________TPN1006">[4]BASE!$D$153</definedName>
    <definedName name="________TPN1008">[4]BASE!$D$154</definedName>
    <definedName name="________TPN1202">[4]BASE!$D$160</definedName>
    <definedName name="________TPN1203">[4]BASE!$D$161</definedName>
    <definedName name="________TPN1204">[4]BASE!$D$162</definedName>
    <definedName name="________TPN1206">[4]BASE!$D$163</definedName>
    <definedName name="________TPN1208">[4]BASE!$D$164</definedName>
    <definedName name="________TPN16012">[4]BASE!$D$167</definedName>
    <definedName name="________TPN1602">[4]BASE!$D$168</definedName>
    <definedName name="________TPN1603">[4]BASE!$D$169</definedName>
    <definedName name="________TPN1604">[4]BASE!$D$170</definedName>
    <definedName name="________TPN1606">[4]BASE!$D$171</definedName>
    <definedName name="________TPN1608">[4]BASE!$D$172</definedName>
    <definedName name="________TUZ22" localSheetId="8">[5]BASE!#REF!</definedName>
    <definedName name="________TUZ22" localSheetId="12">[5]BASE!#REF!</definedName>
    <definedName name="________TUZ22">[5]BASE!#REF!</definedName>
    <definedName name="________TUZ36" localSheetId="8">[5]BASE!#REF!</definedName>
    <definedName name="________TUZ36" localSheetId="12">[5]BASE!#REF!</definedName>
    <definedName name="________TUZ36">[5]BASE!#REF!</definedName>
    <definedName name="________TZ323" localSheetId="8">[5]BASE!#REF!</definedName>
    <definedName name="________TZ323" localSheetId="12">[5]BASE!#REF!</definedName>
    <definedName name="________TZ323">[5]BASE!#REF!</definedName>
    <definedName name="________TZ324" localSheetId="8">[5]BASE!#REF!</definedName>
    <definedName name="________TZ324" localSheetId="12">[5]BASE!#REF!</definedName>
    <definedName name="________TZ324">[5]BASE!#REF!</definedName>
    <definedName name="_______AIU1" localSheetId="8">#REF!</definedName>
    <definedName name="_______AIU1" localSheetId="12">#REF!</definedName>
    <definedName name="_______AIU1">#REF!</definedName>
    <definedName name="_______AIU2">[1]BASE!$C$5</definedName>
    <definedName name="_______Cod1" localSheetId="8">#REF!</definedName>
    <definedName name="_______Cod1" localSheetId="12">#REF!</definedName>
    <definedName name="_______Cod1">#REF!</definedName>
    <definedName name="_______INF1" localSheetId="8">#REF!</definedName>
    <definedName name="_______INF1" localSheetId="12">#REF!</definedName>
    <definedName name="_______INF1">#REF!</definedName>
    <definedName name="_______Pa1">'[2]Paral. 1'!$E:$E</definedName>
    <definedName name="_______Pa2">'[2]Paral. 2'!$E:$E</definedName>
    <definedName name="_______Pa3">'[2]Paral. 3'!$E:$E</definedName>
    <definedName name="_______Pa4">[2]Paral.4!$E:$E</definedName>
    <definedName name="_______pl1" localSheetId="8">'[7]Gabinetes ctrol, prot. y med. '!#REF!</definedName>
    <definedName name="_______pl1" localSheetId="12">'[7]Gabinetes ctrol, prot. y med. '!#REF!</definedName>
    <definedName name="_______pl1">'[7]Gabinetes ctrol, prot. y med. '!#REF!</definedName>
    <definedName name="_______pl2" localSheetId="8">'[7]Gabinetes ctrol, prot. y med. '!#REF!</definedName>
    <definedName name="_______pl2" localSheetId="12">'[7]Gabinetes ctrol, prot. y med. '!#REF!</definedName>
    <definedName name="_______pl2">'[7]Gabinetes ctrol, prot. y med. '!#REF!</definedName>
    <definedName name="_______Po2" localSheetId="8">[3]REAJUSTESACTA1PROVI!#REF!</definedName>
    <definedName name="_______Po2" localSheetId="12">[3]REAJUSTESACTA1PROVI!#REF!</definedName>
    <definedName name="_______Po2">[3]REAJUSTESACTA1PROVI!#REF!</definedName>
    <definedName name="_______r" localSheetId="8">'[6]APU PVC'!#REF!</definedName>
    <definedName name="_______r" localSheetId="12">'[6]APU PVC'!#REF!</definedName>
    <definedName name="_______r">'[6]APU PVC'!#REF!</definedName>
    <definedName name="_______ST166">[4]BASE!$D$248</definedName>
    <definedName name="_______TPE8016">[4]BASE!$D$146</definedName>
    <definedName name="_______TPE8020">[4]BASE!$D$147</definedName>
    <definedName name="_______TPE8025">[4]BASE!$D$148</definedName>
    <definedName name="_______TPN1002">[4]BASE!$D$150</definedName>
    <definedName name="_______TPN1003">[4]BASE!$D$151</definedName>
    <definedName name="_______TPN1004">[4]BASE!$D$152</definedName>
    <definedName name="_______TPN1006">[4]BASE!$D$153</definedName>
    <definedName name="_______TPN1008">[4]BASE!$D$154</definedName>
    <definedName name="_______TPN1202">[4]BASE!$D$160</definedName>
    <definedName name="_______TPN1203">[4]BASE!$D$161</definedName>
    <definedName name="_______TPN1204">[4]BASE!$D$162</definedName>
    <definedName name="_______TPN1206">[4]BASE!$D$163</definedName>
    <definedName name="_______TPN1208">[4]BASE!$D$164</definedName>
    <definedName name="_______TPN16012">[4]BASE!$D$167</definedName>
    <definedName name="_______TPN1602">[4]BASE!$D$168</definedName>
    <definedName name="_______TPN1603">[4]BASE!$D$169</definedName>
    <definedName name="_______TPN1604">[4]BASE!$D$170</definedName>
    <definedName name="_______TPN1606">[4]BASE!$D$171</definedName>
    <definedName name="_______TPN1608">[4]BASE!$D$172</definedName>
    <definedName name="_______TUZ22" localSheetId="8">[5]BASE!#REF!</definedName>
    <definedName name="_______TUZ22" localSheetId="12">[5]BASE!#REF!</definedName>
    <definedName name="_______TUZ22">[5]BASE!#REF!</definedName>
    <definedName name="_______TUZ36" localSheetId="8">[5]BASE!#REF!</definedName>
    <definedName name="_______TUZ36" localSheetId="12">[5]BASE!#REF!</definedName>
    <definedName name="_______TUZ36">[5]BASE!#REF!</definedName>
    <definedName name="_______TZ323" localSheetId="8">[5]BASE!#REF!</definedName>
    <definedName name="_______TZ323" localSheetId="12">[5]BASE!#REF!</definedName>
    <definedName name="_______TZ323">[5]BASE!#REF!</definedName>
    <definedName name="_______TZ324" localSheetId="8">[5]BASE!#REF!</definedName>
    <definedName name="_______TZ324" localSheetId="12">[5]BASE!#REF!</definedName>
    <definedName name="_______TZ324">[5]BASE!#REF!</definedName>
    <definedName name="______Abd2">'[8]Constantes Generales'!$D$223</definedName>
    <definedName name="______Abd4">'[8]Constantes Generales'!$D$231</definedName>
    <definedName name="______Abd6">'[8]Constantes Generales'!$D$238</definedName>
    <definedName name="______AcC1">'[8]Constantes Generales'!$D$206</definedName>
    <definedName name="______Act1">'[8]Constantes Generales'!$D$246</definedName>
    <definedName name="______Afo1">'[8]Constantes Generales'!$D$166</definedName>
    <definedName name="______AIU1" localSheetId="8">#REF!</definedName>
    <definedName name="______AIU1" localSheetId="12">#REF!</definedName>
    <definedName name="______AIU1">#REF!</definedName>
    <definedName name="______AIU2">[1]BASE!$C$5</definedName>
    <definedName name="______ApC1">'[8]Constantes Generales'!$D$210</definedName>
    <definedName name="______APR2">'[8]Constantes Generales'!$D$127</definedName>
    <definedName name="______ATT2">'[8]Constantes Generales'!$D$116</definedName>
    <definedName name="______BPR2">'[8]Constantes Generales'!$D$124</definedName>
    <definedName name="______BTC60" localSheetId="8">'[9]Datos Generales'!#REF!</definedName>
    <definedName name="______BTC60" localSheetId="12">'[9]Datos Generales'!#REF!</definedName>
    <definedName name="______BTC60">'[9]Datos Generales'!#REF!</definedName>
    <definedName name="______BTT2">'[8]Constantes Generales'!$D$113</definedName>
    <definedName name="______Cod1" localSheetId="8">#REF!</definedName>
    <definedName name="______Cod1" localSheetId="12">#REF!</definedName>
    <definedName name="______Cod1">#REF!</definedName>
    <definedName name="______DPR2">'[8]Constantes Generales'!$D$129</definedName>
    <definedName name="______DTT2">'[8]Constantes Generales'!$D$118</definedName>
    <definedName name="______EPR2">'[8]Constantes Generales'!$D$128</definedName>
    <definedName name="______ETC60" localSheetId="8">'[9]Datos Generales'!#REF!</definedName>
    <definedName name="______ETC60" localSheetId="12">'[9]Datos Generales'!#REF!</definedName>
    <definedName name="______ETC60">'[9]Datos Generales'!#REF!</definedName>
    <definedName name="______ETT2">'[8]Constantes Generales'!$D$117</definedName>
    <definedName name="______hpc6">'[8]Constantes Generales'!$D$244</definedName>
    <definedName name="______htC1">'[8]Constantes Generales'!$D$208</definedName>
    <definedName name="______INF1" localSheetId="8">#REF!</definedName>
    <definedName name="______INF1" localSheetId="12">#REF!</definedName>
    <definedName name="______INF1">#REF!</definedName>
    <definedName name="______jdC1">'[8]Constantes Generales'!$D$214</definedName>
    <definedName name="______Lbd2">'[8]Constantes Generales'!$D$224</definedName>
    <definedName name="______Lbd4">'[8]Constantes Generales'!$D$232</definedName>
    <definedName name="______Lbd6">'[8]Constantes Generales'!$D$239</definedName>
    <definedName name="______LcC1">'[8]Constantes Generales'!$D$207</definedName>
    <definedName name="______Lct1">'[8]Constantes Generales'!$D$247</definedName>
    <definedName name="______lfo1">'[8]Constantes Generales'!$D$167</definedName>
    <definedName name="______LPR2">'[8]Constantes Generales'!$D$125</definedName>
    <definedName name="______LTC60" localSheetId="8">'[9]Datos Generales'!#REF!</definedName>
    <definedName name="______LTC60" localSheetId="12">'[9]Datos Generales'!#REF!</definedName>
    <definedName name="______LTC60">'[9]Datos Generales'!#REF!</definedName>
    <definedName name="______LTT2">'[8]Constantes Generales'!$D$114</definedName>
    <definedName name="______Pa1">'[2]Paral. 1'!$E:$E</definedName>
    <definedName name="______Pa2">'[2]Paral. 2'!$E:$E</definedName>
    <definedName name="______Pa3">'[2]Paral. 3'!$E:$E</definedName>
    <definedName name="______Pa4">[2]Paral.4!$E:$E</definedName>
    <definedName name="______pl1" localSheetId="8">'[7]Gabinetes ctrol, prot. y med. '!#REF!</definedName>
    <definedName name="______pl1" localSheetId="12">'[7]Gabinetes ctrol, prot. y med. '!#REF!</definedName>
    <definedName name="______pl1">'[7]Gabinetes ctrol, prot. y med. '!#REF!</definedName>
    <definedName name="______pl2" localSheetId="8">'[7]Gabinetes ctrol, prot. y med. '!#REF!</definedName>
    <definedName name="______pl2" localSheetId="12">'[7]Gabinetes ctrol, prot. y med. '!#REF!</definedName>
    <definedName name="______pl2">'[7]Gabinetes ctrol, prot. y med. '!#REF!</definedName>
    <definedName name="______PLC1">'[8]Constantes Generales'!$D$218</definedName>
    <definedName name="______Po2" localSheetId="8">[3]REAJUSTESACTA1PROVI!#REF!</definedName>
    <definedName name="______Po2" localSheetId="12">[3]REAJUSTESACTA1PROVI!#REF!</definedName>
    <definedName name="______Po2">[3]REAJUSTESACTA1PROVI!#REF!</definedName>
    <definedName name="______pvC1">'[8]Constantes Generales'!$D$216</definedName>
    <definedName name="______r" localSheetId="8">'[6]APU PVC'!#REF!</definedName>
    <definedName name="______r" localSheetId="12">'[6]APU PVC'!#REF!</definedName>
    <definedName name="______r">'[6]APU PVC'!#REF!</definedName>
    <definedName name="______sPR2">'[8]Constantes Generales'!$D$131</definedName>
    <definedName name="______ST166">[4]BASE!$D$248</definedName>
    <definedName name="______STC60" localSheetId="8">'[9]Datos Generales'!#REF!</definedName>
    <definedName name="______STC60" localSheetId="12">'[9]Datos Generales'!#REF!</definedName>
    <definedName name="______STC60">'[9]Datos Generales'!#REF!</definedName>
    <definedName name="______sTT2">'[8]Constantes Generales'!$D$120</definedName>
    <definedName name="______TPE8016">[4]BASE!$D$146</definedName>
    <definedName name="______TPE8020">[4]BASE!$D$147</definedName>
    <definedName name="______TPE8025">[4]BASE!$D$148</definedName>
    <definedName name="______TPN1002">[4]BASE!$D$150</definedName>
    <definedName name="______TPN1003">[4]BASE!$D$151</definedName>
    <definedName name="______TPN1004">[4]BASE!$D$152</definedName>
    <definedName name="______TPN1006">[4]BASE!$D$153</definedName>
    <definedName name="______TPN1008">[4]BASE!$D$154</definedName>
    <definedName name="______TPN1202">[4]BASE!$D$160</definedName>
    <definedName name="______TPN1203">[4]BASE!$D$161</definedName>
    <definedName name="______TPN1204">[4]BASE!$D$162</definedName>
    <definedName name="______TPN1206">[4]BASE!$D$163</definedName>
    <definedName name="______TPN1208">[4]BASE!$D$164</definedName>
    <definedName name="______TPN16012">[4]BASE!$D$167</definedName>
    <definedName name="______TPN1602">[4]BASE!$D$168</definedName>
    <definedName name="______TPN1603">[4]BASE!$D$169</definedName>
    <definedName name="______TPN1604">[4]BASE!$D$170</definedName>
    <definedName name="______TPN1606">[4]BASE!$D$171</definedName>
    <definedName name="______TPN1608">[4]BASE!$D$172</definedName>
    <definedName name="______TPR2">'[8]Constantes Generales'!$D$126</definedName>
    <definedName name="______TTT2">'[8]Constantes Generales'!$D$115</definedName>
    <definedName name="______TUZ22" localSheetId="8">[5]BASE!#REF!</definedName>
    <definedName name="______TUZ22" localSheetId="12">[5]BASE!#REF!</definedName>
    <definedName name="______TUZ22">[5]BASE!#REF!</definedName>
    <definedName name="______TUZ36" localSheetId="8">[5]BASE!#REF!</definedName>
    <definedName name="______TUZ36" localSheetId="12">[5]BASE!#REF!</definedName>
    <definedName name="______TUZ36">[5]BASE!#REF!</definedName>
    <definedName name="______TZ323" localSheetId="8">[5]BASE!#REF!</definedName>
    <definedName name="______TZ323" localSheetId="12">[5]BASE!#REF!</definedName>
    <definedName name="______TZ323">[5]BASE!#REF!</definedName>
    <definedName name="______TZ324" localSheetId="8">[5]BASE!#REF!</definedName>
    <definedName name="______TZ324" localSheetId="12">[5]BASE!#REF!</definedName>
    <definedName name="______TZ324">[5]BASE!#REF!</definedName>
    <definedName name="_____Abd2">'[8]Constantes Generales'!$D$223</definedName>
    <definedName name="_____Abd4">'[8]Constantes Generales'!$D$231</definedName>
    <definedName name="_____Abd6">'[8]Constantes Generales'!$D$238</definedName>
    <definedName name="_____AcC1">'[8]Constantes Generales'!$D$206</definedName>
    <definedName name="_____Act1">'[8]Constantes Generales'!$D$246</definedName>
    <definedName name="_____ADM4" localSheetId="8">#REF!</definedName>
    <definedName name="_____ADM4" localSheetId="12">#REF!</definedName>
    <definedName name="_____ADM4">#REF!</definedName>
    <definedName name="_____ADP1" localSheetId="8">#REF!</definedName>
    <definedName name="_____ADP1" localSheetId="12">#REF!</definedName>
    <definedName name="_____ADP1">#REF!</definedName>
    <definedName name="_____Afo1">'[8]Constantes Generales'!$D$166</definedName>
    <definedName name="_____AIU1" localSheetId="8">#REF!</definedName>
    <definedName name="_____AIU1" localSheetId="12">#REF!</definedName>
    <definedName name="_____AIU1">#REF!</definedName>
    <definedName name="_____AIU2">[1]BASE!$C$5</definedName>
    <definedName name="_____ApC1">'[8]Constantes Generales'!$D$210</definedName>
    <definedName name="_____APR2">'[8]Constantes Generales'!$D$127</definedName>
    <definedName name="_____ATT2">'[8]Constantes Generales'!$D$116</definedName>
    <definedName name="_____BAZ10" localSheetId="8">#REF!</definedName>
    <definedName name="_____BAZ10" localSheetId="12">#REF!</definedName>
    <definedName name="_____BAZ10">#REF!</definedName>
    <definedName name="_____BLO20" localSheetId="8">#REF!</definedName>
    <definedName name="_____BLO20" localSheetId="12">#REF!</definedName>
    <definedName name="_____BLO20">#REF!</definedName>
    <definedName name="_____BPR2">'[8]Constantes Generales'!$D$124</definedName>
    <definedName name="_____BTC60" localSheetId="8">'[9]Datos Generales'!#REF!</definedName>
    <definedName name="_____BTC60" localSheetId="12">'[9]Datos Generales'!#REF!</definedName>
    <definedName name="_____BTC60">'[9]Datos Generales'!#REF!</definedName>
    <definedName name="_____BTT2">'[8]Constantes Generales'!$D$113</definedName>
    <definedName name="_____C2254JH" localSheetId="8">#REF!</definedName>
    <definedName name="_____C2254JH" localSheetId="12">#REF!</definedName>
    <definedName name="_____C2254JH">#REF!</definedName>
    <definedName name="_____C2256JH" localSheetId="8">#REF!</definedName>
    <definedName name="_____C2256JH" localSheetId="12">#REF!</definedName>
    <definedName name="_____C2256JH">#REF!</definedName>
    <definedName name="_____C452JH" localSheetId="8">#REF!</definedName>
    <definedName name="_____C452JH" localSheetId="12">#REF!</definedName>
    <definedName name="_____C452JH">#REF!</definedName>
    <definedName name="_____C903L" localSheetId="8">#REF!</definedName>
    <definedName name="_____C903L" localSheetId="12">#REF!</definedName>
    <definedName name="_____C903L">#REF!</definedName>
    <definedName name="_____CAN28" localSheetId="8">#REF!</definedName>
    <definedName name="_____CAN28" localSheetId="12">#REF!</definedName>
    <definedName name="_____CAN28">#REF!</definedName>
    <definedName name="_____Cod1" localSheetId="8">#REF!</definedName>
    <definedName name="_____Cod1" localSheetId="12">#REF!</definedName>
    <definedName name="_____Cod1">#REF!</definedName>
    <definedName name="_____CUA44" localSheetId="8">#REF!</definedName>
    <definedName name="_____CUA44" localSheetId="12">#REF!</definedName>
    <definedName name="_____CUA44">#REF!</definedName>
    <definedName name="_____DPR2">'[8]Constantes Generales'!$D$129</definedName>
    <definedName name="_____DTT2">'[8]Constantes Generales'!$D$118</definedName>
    <definedName name="_____EEF110" localSheetId="8">#REF!</definedName>
    <definedName name="_____EEF110" localSheetId="12">#REF!</definedName>
    <definedName name="_____EEF110">#REF!</definedName>
    <definedName name="_____EPR2">'[8]Constantes Generales'!$D$128</definedName>
    <definedName name="_____ETC60" localSheetId="8">'[9]Datos Generales'!#REF!</definedName>
    <definedName name="_____ETC60" localSheetId="12">'[9]Datos Generales'!#REF!</definedName>
    <definedName name="_____ETC60">'[9]Datos Generales'!#REF!</definedName>
    <definedName name="_____ETF315" localSheetId="8">#REF!</definedName>
    <definedName name="_____ETF315" localSheetId="12">#REF!</definedName>
    <definedName name="_____ETF315">#REF!</definedName>
    <definedName name="_____ETT2">'[8]Constantes Generales'!$D$117</definedName>
    <definedName name="_____FYB02" localSheetId="8">#REF!</definedName>
    <definedName name="_____FYB02" localSheetId="12">#REF!</definedName>
    <definedName name="_____FYB02">#REF!</definedName>
    <definedName name="_____FYB03" localSheetId="8">#REF!</definedName>
    <definedName name="_____FYB03" localSheetId="12">#REF!</definedName>
    <definedName name="_____FYB03">#REF!</definedName>
    <definedName name="_____FYB10" localSheetId="8">#REF!</definedName>
    <definedName name="_____FYB10" localSheetId="12">#REF!</definedName>
    <definedName name="_____FYB10">#REF!</definedName>
    <definedName name="_____hpc6">'[8]Constantes Generales'!$D$244</definedName>
    <definedName name="_____htC1">'[8]Constantes Generales'!$D$208</definedName>
    <definedName name="_____INF1" localSheetId="8">#REF!</definedName>
    <definedName name="_____INF1" localSheetId="12">#REF!</definedName>
    <definedName name="_____INF1">#REF!</definedName>
    <definedName name="_____jdC1">'[8]Constantes Generales'!$D$214</definedName>
    <definedName name="_____LA124" localSheetId="8">#REF!</definedName>
    <definedName name="_____LA124" localSheetId="12">#REF!</definedName>
    <definedName name="_____LA124">#REF!</definedName>
    <definedName name="_____LAC18" localSheetId="8">#REF!</definedName>
    <definedName name="_____LAC18" localSheetId="12">#REF!</definedName>
    <definedName name="_____LAC18">#REF!</definedName>
    <definedName name="_____Lbd2">'[8]Constantes Generales'!$D$224</definedName>
    <definedName name="_____Lbd4">'[8]Constantes Generales'!$D$232</definedName>
    <definedName name="_____Lbd6">'[8]Constantes Generales'!$D$239</definedName>
    <definedName name="_____LcC1">'[8]Constantes Generales'!$D$207</definedName>
    <definedName name="_____Lct1">'[8]Constantes Generales'!$D$247</definedName>
    <definedName name="_____lfo1">'[8]Constantes Generales'!$D$167</definedName>
    <definedName name="_____LPR2">'[8]Constantes Generales'!$D$125</definedName>
    <definedName name="_____LTC60" localSheetId="8">'[9]Datos Generales'!#REF!</definedName>
    <definedName name="_____LTC60" localSheetId="12">'[9]Datos Generales'!#REF!</definedName>
    <definedName name="_____LTC60">'[9]Datos Generales'!#REF!</definedName>
    <definedName name="_____LTT2">'[8]Constantes Generales'!$D$114</definedName>
    <definedName name="_____Pa1">'[2]Paral. 1'!$E:$E</definedName>
    <definedName name="_____Pa2">'[2]Paral. 2'!$E:$E</definedName>
    <definedName name="_____Pa3">'[2]Paral. 3'!$E:$E</definedName>
    <definedName name="_____Pa4">[2]Paral.4!$E:$E</definedName>
    <definedName name="_____PJ50" localSheetId="8">#REF!</definedName>
    <definedName name="_____PJ50" localSheetId="3">#REF!</definedName>
    <definedName name="_____PJ50" localSheetId="12">#REF!</definedName>
    <definedName name="_____PJ50">#REF!</definedName>
    <definedName name="_____pj51" localSheetId="8">#REF!</definedName>
    <definedName name="_____pj51" localSheetId="3">#REF!</definedName>
    <definedName name="_____pj51" localSheetId="12">#REF!</definedName>
    <definedName name="_____pj51">#REF!</definedName>
    <definedName name="_____pl1" localSheetId="8">'[7]Gabinetes ctrol, prot. y med. '!#REF!</definedName>
    <definedName name="_____pl1" localSheetId="12">'[7]Gabinetes ctrol, prot. y med. '!#REF!</definedName>
    <definedName name="_____pl1">'[7]Gabinetes ctrol, prot. y med. '!#REF!</definedName>
    <definedName name="_____pl2" localSheetId="8">'[7]Gabinetes ctrol, prot. y med. '!#REF!</definedName>
    <definedName name="_____pl2" localSheetId="12">'[7]Gabinetes ctrol, prot. y med. '!#REF!</definedName>
    <definedName name="_____pl2">'[7]Gabinetes ctrol, prot. y med. '!#REF!</definedName>
    <definedName name="_____PLC1">'[8]Constantes Generales'!$D$218</definedName>
    <definedName name="_____Po2" localSheetId="8">[3]REAJUSTESACTA1PROVI!#REF!</definedName>
    <definedName name="_____Po2" localSheetId="12">[3]REAJUSTESACTA1PROVI!#REF!</definedName>
    <definedName name="_____Po2">[3]REAJUSTESACTA1PROVI!#REF!</definedName>
    <definedName name="_____pvC1">'[8]Constantes Generales'!$D$216</definedName>
    <definedName name="_____r" localSheetId="8">'[6]APU PVC'!#REF!</definedName>
    <definedName name="_____r" localSheetId="12">'[6]APU PVC'!#REF!</definedName>
    <definedName name="_____r">'[6]APU PVC'!#REF!</definedName>
    <definedName name="_____R42JH" localSheetId="8">#REF!</definedName>
    <definedName name="_____R42JH" localSheetId="12">#REF!</definedName>
    <definedName name="_____R42JH">#REF!</definedName>
    <definedName name="_____R43JH" localSheetId="8">#REF!</definedName>
    <definedName name="_____R43JH" localSheetId="12">#REF!</definedName>
    <definedName name="_____R43JH">#REF!</definedName>
    <definedName name="_____R63BB" localSheetId="8">#REF!</definedName>
    <definedName name="_____R63BB" localSheetId="12">#REF!</definedName>
    <definedName name="_____R63BB">#REF!</definedName>
    <definedName name="_____R63JH" localSheetId="8">#REF!</definedName>
    <definedName name="_____R63JH" localSheetId="12">#REF!</definedName>
    <definedName name="_____R63JH">#REF!</definedName>
    <definedName name="_____sPR2">'[8]Constantes Generales'!$D$131</definedName>
    <definedName name="_____ST166">[4]BASE!$D$248</definedName>
    <definedName name="_____ST186" localSheetId="8">#REF!</definedName>
    <definedName name="_____ST186" localSheetId="12">#REF!</definedName>
    <definedName name="_____ST186">#REF!</definedName>
    <definedName name="_____ST206" localSheetId="8">#REF!</definedName>
    <definedName name="_____ST206" localSheetId="12">#REF!</definedName>
    <definedName name="_____ST206">#REF!</definedName>
    <definedName name="_____ST86" localSheetId="8">#REF!</definedName>
    <definedName name="_____ST86" localSheetId="12">#REF!</definedName>
    <definedName name="_____ST86">#REF!</definedName>
    <definedName name="_____STC60" localSheetId="8">'[9]Datos Generales'!#REF!</definedName>
    <definedName name="_____STC60" localSheetId="12">'[9]Datos Generales'!#REF!</definedName>
    <definedName name="_____STC60">'[9]Datos Generales'!#REF!</definedName>
    <definedName name="_____sTT2">'[8]Constantes Generales'!$D$120</definedName>
    <definedName name="_____TAP2" localSheetId="8">#REF!</definedName>
    <definedName name="_____TAP2" localSheetId="12">#REF!</definedName>
    <definedName name="_____TAP2">#REF!</definedName>
    <definedName name="_____TEE1" localSheetId="8">#REF!</definedName>
    <definedName name="_____TEE1" localSheetId="12">#REF!</definedName>
    <definedName name="_____TEE1">#REF!</definedName>
    <definedName name="_____TEE2" localSheetId="8">#REF!</definedName>
    <definedName name="_____TEE2" localSheetId="12">#REF!</definedName>
    <definedName name="_____TEE2">#REF!</definedName>
    <definedName name="_____TEE32" localSheetId="8">#REF!</definedName>
    <definedName name="_____TEE32" localSheetId="12">#REF!</definedName>
    <definedName name="_____TEE32">#REF!</definedName>
    <definedName name="_____TEE33" localSheetId="8">#REF!</definedName>
    <definedName name="_____TEE33" localSheetId="12">#REF!</definedName>
    <definedName name="_____TEE33">#REF!</definedName>
    <definedName name="_____TEP44" localSheetId="8">#REF!</definedName>
    <definedName name="_____TEP44" localSheetId="12">#REF!</definedName>
    <definedName name="_____TEP44">#REF!</definedName>
    <definedName name="_____TES44" localSheetId="8">#REF!</definedName>
    <definedName name="_____TES44" localSheetId="12">#REF!</definedName>
    <definedName name="_____TES44">#REF!</definedName>
    <definedName name="_____TES64" localSheetId="8">#REF!</definedName>
    <definedName name="_____TES64" localSheetId="12">#REF!</definedName>
    <definedName name="_____TES64">#REF!</definedName>
    <definedName name="_____TPE1132" localSheetId="8">#REF!</definedName>
    <definedName name="_____TPE1132" localSheetId="12">#REF!</definedName>
    <definedName name="_____TPE1132">#REF!</definedName>
    <definedName name="_____TPE1331" localSheetId="8">#REF!</definedName>
    <definedName name="_____TPE1331" localSheetId="12">#REF!</definedName>
    <definedName name="_____TPE1331">#REF!</definedName>
    <definedName name="_____TPE1702" localSheetId="8">#REF!</definedName>
    <definedName name="_____TPE1702" localSheetId="12">#REF!</definedName>
    <definedName name="_____TPE1702">#REF!</definedName>
    <definedName name="_____TPE1703" localSheetId="8">#REF!</definedName>
    <definedName name="_____TPE1703" localSheetId="12">#REF!</definedName>
    <definedName name="_____TPE1703">#REF!</definedName>
    <definedName name="_____TPE1704" localSheetId="8">#REF!</definedName>
    <definedName name="_____TPE1704" localSheetId="12">#REF!</definedName>
    <definedName name="_____TPE1704">#REF!</definedName>
    <definedName name="_____TPE1706" localSheetId="8">#REF!</definedName>
    <definedName name="_____TPE1706" localSheetId="12">#REF!</definedName>
    <definedName name="_____TPE1706">#REF!</definedName>
    <definedName name="_____TPE1708" localSheetId="8">#REF!</definedName>
    <definedName name="_____TPE1708" localSheetId="12">#REF!</definedName>
    <definedName name="_____TPE1708">#REF!</definedName>
    <definedName name="_____TPE1710" localSheetId="8">#REF!</definedName>
    <definedName name="_____TPE1710" localSheetId="12">#REF!</definedName>
    <definedName name="_____TPE1710">#REF!</definedName>
    <definedName name="_____TPE1735" localSheetId="8">#REF!</definedName>
    <definedName name="_____TPE1735" localSheetId="12">#REF!</definedName>
    <definedName name="_____TPE1735">#REF!</definedName>
    <definedName name="_____TPE1763" localSheetId="8">#REF!</definedName>
    <definedName name="_____TPE1763" localSheetId="12">#REF!</definedName>
    <definedName name="_____TPE1763">#REF!</definedName>
    <definedName name="_____TPE1790" localSheetId="8">#REF!</definedName>
    <definedName name="_____TPE1790" localSheetId="12">#REF!</definedName>
    <definedName name="_____TPE1790">#REF!</definedName>
    <definedName name="_____TPE8016">[4]BASE!$D$146</definedName>
    <definedName name="_____TPE8020">[4]BASE!$D$147</definedName>
    <definedName name="_____TPE8025">[4]BASE!$D$148</definedName>
    <definedName name="_____TPN1002">[4]BASE!$D$150</definedName>
    <definedName name="_____TPN1003">[4]BASE!$D$151</definedName>
    <definedName name="_____TPN1004">[4]BASE!$D$152</definedName>
    <definedName name="_____TPN1006">[4]BASE!$D$153</definedName>
    <definedName name="_____TPN1008">[4]BASE!$D$154</definedName>
    <definedName name="_____TPN1202">[4]BASE!$D$160</definedName>
    <definedName name="_____TPN1203">[4]BASE!$D$161</definedName>
    <definedName name="_____TPN1204">[4]BASE!$D$162</definedName>
    <definedName name="_____TPN1206">[4]BASE!$D$163</definedName>
    <definedName name="_____TPN1208">[4]BASE!$D$164</definedName>
    <definedName name="_____TPN16012">[4]BASE!$D$167</definedName>
    <definedName name="_____TPN1602">[4]BASE!$D$168</definedName>
    <definedName name="_____TPN1603">[4]BASE!$D$169</definedName>
    <definedName name="_____TPN1604">[4]BASE!$D$170</definedName>
    <definedName name="_____TPN1606">[4]BASE!$D$171</definedName>
    <definedName name="_____TPN1608">[4]BASE!$D$172</definedName>
    <definedName name="_____TPR2">'[8]Constantes Generales'!$D$126</definedName>
    <definedName name="_____TTT2">'[8]Constantes Generales'!$D$115</definedName>
    <definedName name="_____TUZ22" localSheetId="8">[5]BASE!#REF!</definedName>
    <definedName name="_____TUZ22" localSheetId="12">[5]BASE!#REF!</definedName>
    <definedName name="_____TUZ22">[5]BASE!#REF!</definedName>
    <definedName name="_____TUZ36" localSheetId="8">[5]BASE!#REF!</definedName>
    <definedName name="_____TUZ36" localSheetId="12">[5]BASE!#REF!</definedName>
    <definedName name="_____TUZ36">[5]BASE!#REF!</definedName>
    <definedName name="_____TZ212" localSheetId="8">#REF!</definedName>
    <definedName name="_____TZ212" localSheetId="12">#REF!</definedName>
    <definedName name="_____TZ212">#REF!</definedName>
    <definedName name="_____TZ213" localSheetId="8">#REF!</definedName>
    <definedName name="_____TZ213" localSheetId="12">#REF!</definedName>
    <definedName name="_____TZ213">#REF!</definedName>
    <definedName name="_____TZ214" localSheetId="8">#REF!</definedName>
    <definedName name="_____TZ214" localSheetId="12">#REF!</definedName>
    <definedName name="_____TZ214">#REF!</definedName>
    <definedName name="_____TZ216" localSheetId="8">#REF!</definedName>
    <definedName name="_____TZ216" localSheetId="12">#REF!</definedName>
    <definedName name="_____TZ216">#REF!</definedName>
    <definedName name="_____TZ218" localSheetId="8">#REF!</definedName>
    <definedName name="_____TZ218" localSheetId="12">#REF!</definedName>
    <definedName name="_____TZ218">#REF!</definedName>
    <definedName name="_____TZ225" localSheetId="8">#REF!</definedName>
    <definedName name="_____TZ225" localSheetId="12">#REF!</definedName>
    <definedName name="_____TZ225">#REF!</definedName>
    <definedName name="_____TZ2610" localSheetId="8">#REF!</definedName>
    <definedName name="_____TZ2610" localSheetId="12">#REF!</definedName>
    <definedName name="_____TZ2610">#REF!</definedName>
    <definedName name="_____TZ2612" localSheetId="8">#REF!</definedName>
    <definedName name="_____TZ2612" localSheetId="12">#REF!</definedName>
    <definedName name="_____TZ2612">#REF!</definedName>
    <definedName name="_____TZ2616" localSheetId="8">#REF!</definedName>
    <definedName name="_____TZ2616" localSheetId="12">#REF!</definedName>
    <definedName name="_____TZ2616">#REF!</definedName>
    <definedName name="_____TZ262" localSheetId="8">#REF!</definedName>
    <definedName name="_____TZ262" localSheetId="12">#REF!</definedName>
    <definedName name="_____TZ262">#REF!</definedName>
    <definedName name="_____TZ263" localSheetId="8">#REF!</definedName>
    <definedName name="_____TZ263" localSheetId="12">#REF!</definedName>
    <definedName name="_____TZ263">#REF!</definedName>
    <definedName name="_____TZ264" localSheetId="8">#REF!</definedName>
    <definedName name="_____TZ264" localSheetId="12">#REF!</definedName>
    <definedName name="_____TZ264">#REF!</definedName>
    <definedName name="_____TZ266" localSheetId="8">#REF!</definedName>
    <definedName name="_____TZ266" localSheetId="12">#REF!</definedName>
    <definedName name="_____TZ266">#REF!</definedName>
    <definedName name="_____TZ268" localSheetId="8">#REF!</definedName>
    <definedName name="_____TZ268" localSheetId="12">#REF!</definedName>
    <definedName name="_____TZ268">#REF!</definedName>
    <definedName name="_____TZ323" localSheetId="8">[5]BASE!#REF!</definedName>
    <definedName name="_____TZ323" localSheetId="12">[5]BASE!#REF!</definedName>
    <definedName name="_____TZ323">[5]BASE!#REF!</definedName>
    <definedName name="_____TZ324" localSheetId="8">[5]BASE!#REF!</definedName>
    <definedName name="_____TZ324" localSheetId="12">[5]BASE!#REF!</definedName>
    <definedName name="_____TZ324">[5]BASE!#REF!</definedName>
    <definedName name="_____TZ32510" localSheetId="8">#REF!</definedName>
    <definedName name="_____TZ32510" localSheetId="12">#REF!</definedName>
    <definedName name="_____TZ32510">#REF!</definedName>
    <definedName name="_____TZ32512" localSheetId="8">#REF!</definedName>
    <definedName name="_____TZ32512" localSheetId="12">#REF!</definedName>
    <definedName name="_____TZ32512">#REF!</definedName>
    <definedName name="_____TZ3253" localSheetId="8">#REF!</definedName>
    <definedName name="_____TZ3253" localSheetId="12">#REF!</definedName>
    <definedName name="_____TZ3253">#REF!</definedName>
    <definedName name="_____TZ3254" localSheetId="8">#REF!</definedName>
    <definedName name="_____TZ3254" localSheetId="12">#REF!</definedName>
    <definedName name="_____TZ3254">#REF!</definedName>
    <definedName name="_____TZ3256" localSheetId="8">#REF!</definedName>
    <definedName name="_____TZ3256" localSheetId="12">#REF!</definedName>
    <definedName name="_____TZ3256">#REF!</definedName>
    <definedName name="_____TZ4110" localSheetId="8">#REF!</definedName>
    <definedName name="_____TZ4110" localSheetId="12">#REF!</definedName>
    <definedName name="_____TZ4110">#REF!</definedName>
    <definedName name="_____TZ4112" localSheetId="8">#REF!</definedName>
    <definedName name="_____TZ4112" localSheetId="12">#REF!</definedName>
    <definedName name="_____TZ4112">#REF!</definedName>
    <definedName name="_____TZ414" localSheetId="8">#REF!</definedName>
    <definedName name="_____TZ414" localSheetId="12">#REF!</definedName>
    <definedName name="_____TZ414">#REF!</definedName>
    <definedName name="_____TZ416" localSheetId="8">#REF!</definedName>
    <definedName name="_____TZ416" localSheetId="12">#REF!</definedName>
    <definedName name="_____TZ416">#REF!</definedName>
    <definedName name="_____TZ418" localSheetId="8">#REF!</definedName>
    <definedName name="_____TZ418" localSheetId="12">#REF!</definedName>
    <definedName name="_____TZ418">#REF!</definedName>
    <definedName name="_____UDD06" localSheetId="8">#REF!</definedName>
    <definedName name="_____UDD06" localSheetId="12">#REF!</definedName>
    <definedName name="_____UDD06">#REF!</definedName>
    <definedName name="_____UDD08" localSheetId="8">#REF!</definedName>
    <definedName name="_____UDD08" localSheetId="12">#REF!</definedName>
    <definedName name="_____UDD08">#REF!</definedName>
    <definedName name="_____UNI32" localSheetId="8">#REF!</definedName>
    <definedName name="_____UNI32" localSheetId="12">#REF!</definedName>
    <definedName name="_____UNI32">#REF!</definedName>
    <definedName name="____Abd2">'[8]Constantes Generales'!$D$223</definedName>
    <definedName name="____Abd4">'[8]Constantes Generales'!$D$231</definedName>
    <definedName name="____Abd6">'[8]Constantes Generales'!$D$238</definedName>
    <definedName name="____AcC1">'[8]Constantes Generales'!$D$206</definedName>
    <definedName name="____Act1">'[8]Constantes Generales'!$D$246</definedName>
    <definedName name="____ADH12" localSheetId="8">#REF!</definedName>
    <definedName name="____ADH12" localSheetId="12">#REF!</definedName>
    <definedName name="____ADH12">#REF!</definedName>
    <definedName name="____ADM12" localSheetId="8">#REF!</definedName>
    <definedName name="____ADM12" localSheetId="12">#REF!</definedName>
    <definedName name="____ADM12">#REF!</definedName>
    <definedName name="____ADM2" localSheetId="8">#REF!</definedName>
    <definedName name="____ADM2" localSheetId="12">#REF!</definedName>
    <definedName name="____ADM2">#REF!</definedName>
    <definedName name="____ADM3" localSheetId="8">#REF!</definedName>
    <definedName name="____ADM3" localSheetId="12">#REF!</definedName>
    <definedName name="____ADM3">#REF!</definedName>
    <definedName name="____ADM4" localSheetId="8">#REF!</definedName>
    <definedName name="____ADM4" localSheetId="12">#REF!</definedName>
    <definedName name="____ADM4">#REF!</definedName>
    <definedName name="____ADP1" localSheetId="8">#REF!</definedName>
    <definedName name="____ADP1" localSheetId="12">#REF!</definedName>
    <definedName name="____ADP1">#REF!</definedName>
    <definedName name="____Afo1">'[8]Constantes Generales'!$D$166</definedName>
    <definedName name="____AIU1" localSheetId="8">#REF!</definedName>
    <definedName name="____AIU1" localSheetId="12">#REF!</definedName>
    <definedName name="____AIU1">#REF!</definedName>
    <definedName name="____AIU2">[1]BASE!$C$5</definedName>
    <definedName name="____ApC1">'[8]Constantes Generales'!$D$210</definedName>
    <definedName name="____APR2">'[8]Constantes Generales'!$D$127</definedName>
    <definedName name="____ATT2">'[8]Constantes Generales'!$D$116</definedName>
    <definedName name="____BAZ10" localSheetId="8">#REF!</definedName>
    <definedName name="____BAZ10" localSheetId="12">#REF!</definedName>
    <definedName name="____BAZ10">#REF!</definedName>
    <definedName name="____BLO20" localSheetId="8">#REF!</definedName>
    <definedName name="____BLO20" localSheetId="12">#REF!</definedName>
    <definedName name="____BLO20">#REF!</definedName>
    <definedName name="____BPR2">'[8]Constantes Generales'!$D$124</definedName>
    <definedName name="____BTC60" localSheetId="8">'[9]Datos Generales'!#REF!</definedName>
    <definedName name="____BTC60" localSheetId="12">'[9]Datos Generales'!#REF!</definedName>
    <definedName name="____BTC60">'[9]Datos Generales'!#REF!</definedName>
    <definedName name="____BTT2">'[8]Constantes Generales'!$D$113</definedName>
    <definedName name="____C2254JH" localSheetId="8">#REF!</definedName>
    <definedName name="____C2254JH" localSheetId="12">#REF!</definedName>
    <definedName name="____C2254JH">#REF!</definedName>
    <definedName name="____C2256JH" localSheetId="8">#REF!</definedName>
    <definedName name="____C2256JH" localSheetId="12">#REF!</definedName>
    <definedName name="____C2256JH">#REF!</definedName>
    <definedName name="____C452JH" localSheetId="8">#REF!</definedName>
    <definedName name="____C452JH" localSheetId="12">#REF!</definedName>
    <definedName name="____C452JH">#REF!</definedName>
    <definedName name="____C903L" localSheetId="8">#REF!</definedName>
    <definedName name="____C903L" localSheetId="12">#REF!</definedName>
    <definedName name="____C903L">#REF!</definedName>
    <definedName name="____C908J" localSheetId="8">#REF!</definedName>
    <definedName name="____C908J" localSheetId="12">#REF!</definedName>
    <definedName name="____C908J">#REF!</definedName>
    <definedName name="____CAN28" localSheetId="8">#REF!</definedName>
    <definedName name="____CAN28" localSheetId="12">#REF!</definedName>
    <definedName name="____CAN28">#REF!</definedName>
    <definedName name="____Cod1" localSheetId="8">#REF!</definedName>
    <definedName name="____Cod1" localSheetId="12">#REF!</definedName>
    <definedName name="____Cod1">#REF!</definedName>
    <definedName name="____CUA44" localSheetId="8">#REF!</definedName>
    <definedName name="____CUA44" localSheetId="12">#REF!</definedName>
    <definedName name="____CUA44">#REF!</definedName>
    <definedName name="____DPR2">'[8]Constantes Generales'!$D$129</definedName>
    <definedName name="____DTT2">'[8]Constantes Generales'!$D$118</definedName>
    <definedName name="____EEF110" localSheetId="8">#REF!</definedName>
    <definedName name="____EEF110" localSheetId="12">#REF!</definedName>
    <definedName name="____EEF110">#REF!</definedName>
    <definedName name="____EPR2">'[8]Constantes Generales'!$D$128</definedName>
    <definedName name="____ETC60" localSheetId="8">'[9]Datos Generales'!#REF!</definedName>
    <definedName name="____ETC60" localSheetId="12">'[9]Datos Generales'!#REF!</definedName>
    <definedName name="____ETC60">'[9]Datos Generales'!#REF!</definedName>
    <definedName name="____ETF315" localSheetId="8">#REF!</definedName>
    <definedName name="____ETF315" localSheetId="12">#REF!</definedName>
    <definedName name="____ETF315">#REF!</definedName>
    <definedName name="____ETT2">'[8]Constantes Generales'!$D$117</definedName>
    <definedName name="____FYB02" localSheetId="8">#REF!</definedName>
    <definedName name="____FYB02" localSheetId="12">#REF!</definedName>
    <definedName name="____FYB02">#REF!</definedName>
    <definedName name="____FYB03" localSheetId="8">#REF!</definedName>
    <definedName name="____FYB03" localSheetId="12">#REF!</definedName>
    <definedName name="____FYB03">#REF!</definedName>
    <definedName name="____FYB04" localSheetId="8">#REF!</definedName>
    <definedName name="____FYB04" localSheetId="12">#REF!</definedName>
    <definedName name="____FYB04">#REF!</definedName>
    <definedName name="____FYB08" localSheetId="8">#REF!</definedName>
    <definedName name="____FYB08" localSheetId="12">#REF!</definedName>
    <definedName name="____FYB08">#REF!</definedName>
    <definedName name="____FYB10" localSheetId="8">#REF!</definedName>
    <definedName name="____FYB10" localSheetId="12">#REF!</definedName>
    <definedName name="____FYB10">#REF!</definedName>
    <definedName name="____hpc6">'[8]Constantes Generales'!$D$244</definedName>
    <definedName name="____htC1">'[8]Constantes Generales'!$D$208</definedName>
    <definedName name="____INF1" localSheetId="8">#REF!</definedName>
    <definedName name="____INF1" localSheetId="12">#REF!</definedName>
    <definedName name="____INF1">#REF!</definedName>
    <definedName name="____jdC1">'[8]Constantes Generales'!$D$214</definedName>
    <definedName name="____LA124" localSheetId="8">#REF!</definedName>
    <definedName name="____LA124" localSheetId="12">#REF!</definedName>
    <definedName name="____LA124">#REF!</definedName>
    <definedName name="____LAC18" localSheetId="8">#REF!</definedName>
    <definedName name="____LAC18" localSheetId="12">#REF!</definedName>
    <definedName name="____LAC18">#REF!</definedName>
    <definedName name="____Lbd2">'[8]Constantes Generales'!$D$224</definedName>
    <definedName name="____Lbd4">'[8]Constantes Generales'!$D$232</definedName>
    <definedName name="____Lbd6">'[8]Constantes Generales'!$D$239</definedName>
    <definedName name="____LcC1">'[8]Constantes Generales'!$D$207</definedName>
    <definedName name="____Lct1">'[8]Constantes Generales'!$D$247</definedName>
    <definedName name="____lfo1">'[8]Constantes Generales'!$D$167</definedName>
    <definedName name="____LPR2">'[8]Constantes Generales'!$D$125</definedName>
    <definedName name="____LTC60" localSheetId="8">'[9]Datos Generales'!#REF!</definedName>
    <definedName name="____LTC60" localSheetId="12">'[9]Datos Generales'!#REF!</definedName>
    <definedName name="____LTC60">'[9]Datos Generales'!#REF!</definedName>
    <definedName name="____LTT2">'[8]Constantes Generales'!$D$114</definedName>
    <definedName name="____Pa1">'[2]Paral. 1'!$E:$E</definedName>
    <definedName name="____Pa2">'[2]Paral. 2'!$E:$E</definedName>
    <definedName name="____Pa3">'[2]Paral. 3'!$E:$E</definedName>
    <definedName name="____Pa4">[2]Paral.4!$E:$E</definedName>
    <definedName name="____PJ50" localSheetId="8">#REF!</definedName>
    <definedName name="____PJ50" localSheetId="3">#REF!</definedName>
    <definedName name="____PJ50" localSheetId="12">#REF!</definedName>
    <definedName name="____PJ50">#REF!</definedName>
    <definedName name="____pj51" localSheetId="8">#REF!</definedName>
    <definedName name="____pj51" localSheetId="3">#REF!</definedName>
    <definedName name="____pj51" localSheetId="12">#REF!</definedName>
    <definedName name="____pj51">#REF!</definedName>
    <definedName name="____pl1" localSheetId="8">'[7]Gabinetes ctrol, prot. y med. '!#REF!</definedName>
    <definedName name="____pl1" localSheetId="12">'[7]Gabinetes ctrol, prot. y med. '!#REF!</definedName>
    <definedName name="____pl1">'[7]Gabinetes ctrol, prot. y med. '!#REF!</definedName>
    <definedName name="____pl2" localSheetId="8">'[7]Gabinetes ctrol, prot. y med. '!#REF!</definedName>
    <definedName name="____pl2" localSheetId="12">'[7]Gabinetes ctrol, prot. y med. '!#REF!</definedName>
    <definedName name="____pl2">'[7]Gabinetes ctrol, prot. y med. '!#REF!</definedName>
    <definedName name="____PLC1">'[8]Constantes Generales'!$D$218</definedName>
    <definedName name="____Po2" localSheetId="8">[3]REAJUSTESACTA1PROVI!#REF!</definedName>
    <definedName name="____Po2" localSheetId="12">[3]REAJUSTESACTA1PROVI!#REF!</definedName>
    <definedName name="____Po2">[3]REAJUSTESACTA1PROVI!#REF!</definedName>
    <definedName name="____pvC1">'[8]Constantes Generales'!$D$216</definedName>
    <definedName name="____r" localSheetId="8">'[6]APU PVC'!#REF!</definedName>
    <definedName name="____r" localSheetId="12">'[6]APU PVC'!#REF!</definedName>
    <definedName name="____r">'[6]APU PVC'!#REF!</definedName>
    <definedName name="____R1210JH" localSheetId="8">#REF!</definedName>
    <definedName name="____R1210JH" localSheetId="12">#REF!</definedName>
    <definedName name="____R1210JH">#REF!</definedName>
    <definedName name="____R32EL" localSheetId="8">#REF!</definedName>
    <definedName name="____R32EL" localSheetId="12">#REF!</definedName>
    <definedName name="____R32EL">#REF!</definedName>
    <definedName name="____R32JH" localSheetId="8">#REF!</definedName>
    <definedName name="____R32JH" localSheetId="12">#REF!</definedName>
    <definedName name="____R32JH">#REF!</definedName>
    <definedName name="____R42JH" localSheetId="8">#REF!</definedName>
    <definedName name="____R42JH" localSheetId="12">#REF!</definedName>
    <definedName name="____R42JH">#REF!</definedName>
    <definedName name="____R43JH" localSheetId="8">#REF!</definedName>
    <definedName name="____R43JH" localSheetId="12">#REF!</definedName>
    <definedName name="____R43JH">#REF!</definedName>
    <definedName name="____R63BB" localSheetId="8">#REF!</definedName>
    <definedName name="____R63BB" localSheetId="12">#REF!</definedName>
    <definedName name="____R63BB">#REF!</definedName>
    <definedName name="____R63JH" localSheetId="8">#REF!</definedName>
    <definedName name="____R63JH" localSheetId="12">#REF!</definedName>
    <definedName name="____R63JH">#REF!</definedName>
    <definedName name="____R64BB" localSheetId="8">#REF!</definedName>
    <definedName name="____R64BB" localSheetId="12">#REF!</definedName>
    <definedName name="____R64BB">#REF!</definedName>
    <definedName name="____R64JH" localSheetId="8">#REF!</definedName>
    <definedName name="____R64JH" localSheetId="12">#REF!</definedName>
    <definedName name="____R64JH">#REF!</definedName>
    <definedName name="____R83JH" localSheetId="8">#REF!</definedName>
    <definedName name="____R83JH" localSheetId="12">#REF!</definedName>
    <definedName name="____R83JH">#REF!</definedName>
    <definedName name="____R84JH" localSheetId="8">#REF!</definedName>
    <definedName name="____R84JH" localSheetId="12">#REF!</definedName>
    <definedName name="____R84JH">#REF!</definedName>
    <definedName name="____R86JH" localSheetId="8">#REF!</definedName>
    <definedName name="____R86JH" localSheetId="12">#REF!</definedName>
    <definedName name="____R86JH">#REF!</definedName>
    <definedName name="____RED32" localSheetId="8">#REF!</definedName>
    <definedName name="____RED32" localSheetId="12">#REF!</definedName>
    <definedName name="____RED32">#REF!</definedName>
    <definedName name="____REP21" localSheetId="8">#REF!</definedName>
    <definedName name="____REP21" localSheetId="12">#REF!</definedName>
    <definedName name="____REP21">#REF!</definedName>
    <definedName name="____REP42" localSheetId="8">#REF!</definedName>
    <definedName name="____REP42" localSheetId="12">#REF!</definedName>
    <definedName name="____REP42">#REF!</definedName>
    <definedName name="____REP43">[10]BASE!$D$136</definedName>
    <definedName name="____RES64" localSheetId="8">#REF!</definedName>
    <definedName name="____RES64" localSheetId="12">#REF!</definedName>
    <definedName name="____RES64">#REF!</definedName>
    <definedName name="____sPR2">'[8]Constantes Generales'!$D$131</definedName>
    <definedName name="____ST106" localSheetId="8">#REF!</definedName>
    <definedName name="____ST106" localSheetId="12">#REF!</definedName>
    <definedName name="____ST106">#REF!</definedName>
    <definedName name="____ST126" localSheetId="8">#REF!</definedName>
    <definedName name="____ST126" localSheetId="12">#REF!</definedName>
    <definedName name="____ST126">#REF!</definedName>
    <definedName name="____ST146" localSheetId="8">#REF!</definedName>
    <definedName name="____ST146" localSheetId="12">#REF!</definedName>
    <definedName name="____ST146">#REF!</definedName>
    <definedName name="____ST166">[4]BASE!$D$248</definedName>
    <definedName name="____ST186" localSheetId="8">#REF!</definedName>
    <definedName name="____ST186" localSheetId="12">#REF!</definedName>
    <definedName name="____ST186">#REF!</definedName>
    <definedName name="____ST206" localSheetId="8">#REF!</definedName>
    <definedName name="____ST206" localSheetId="12">#REF!</definedName>
    <definedName name="____ST206">#REF!</definedName>
    <definedName name="____ST86" localSheetId="8">#REF!</definedName>
    <definedName name="____ST86" localSheetId="12">#REF!</definedName>
    <definedName name="____ST86">#REF!</definedName>
    <definedName name="____STC60" localSheetId="8">'[9]Datos Generales'!#REF!</definedName>
    <definedName name="____STC60" localSheetId="12">'[9]Datos Generales'!#REF!</definedName>
    <definedName name="____STC60">'[9]Datos Generales'!#REF!</definedName>
    <definedName name="____sTT2">'[8]Constantes Generales'!$D$120</definedName>
    <definedName name="____TAP2" localSheetId="8">#REF!</definedName>
    <definedName name="____TAP2" localSheetId="12">#REF!</definedName>
    <definedName name="____TAP2">#REF!</definedName>
    <definedName name="____TEE1" localSheetId="8">#REF!</definedName>
    <definedName name="____TEE1" localSheetId="12">#REF!</definedName>
    <definedName name="____TEE1">#REF!</definedName>
    <definedName name="____TEE2" localSheetId="8">#REF!</definedName>
    <definedName name="____TEE2" localSheetId="12">#REF!</definedName>
    <definedName name="____TEE2">#REF!</definedName>
    <definedName name="____TEE32" localSheetId="8">#REF!</definedName>
    <definedName name="____TEE32" localSheetId="12">#REF!</definedName>
    <definedName name="____TEE32">#REF!</definedName>
    <definedName name="____TEE33" localSheetId="8">#REF!</definedName>
    <definedName name="____TEE33" localSheetId="12">#REF!</definedName>
    <definedName name="____TEE33">#REF!</definedName>
    <definedName name="____TEP44" localSheetId="8">#REF!</definedName>
    <definedName name="____TEP44" localSheetId="12">#REF!</definedName>
    <definedName name="____TEP44">#REF!</definedName>
    <definedName name="____TES44" localSheetId="8">#REF!</definedName>
    <definedName name="____TES44" localSheetId="12">#REF!</definedName>
    <definedName name="____TES44">#REF!</definedName>
    <definedName name="____TES64" localSheetId="8">#REF!</definedName>
    <definedName name="____TES64" localSheetId="12">#REF!</definedName>
    <definedName name="____TES64">#REF!</definedName>
    <definedName name="____TES66" localSheetId="8">#REF!</definedName>
    <definedName name="____TES66" localSheetId="12">#REF!</definedName>
    <definedName name="____TES66">#REF!</definedName>
    <definedName name="____THF12" localSheetId="8">#REF!</definedName>
    <definedName name="____THF12" localSheetId="12">#REF!</definedName>
    <definedName name="____THF12">#REF!</definedName>
    <definedName name="____TPE1132" localSheetId="8">[11]BASE!#REF!</definedName>
    <definedName name="____TPE1132" localSheetId="12">[11]BASE!#REF!</definedName>
    <definedName name="____TPE1132">[11]BASE!#REF!</definedName>
    <definedName name="____TPE12" localSheetId="8">#REF!</definedName>
    <definedName name="____TPE12" localSheetId="12">#REF!</definedName>
    <definedName name="____TPE12">#REF!</definedName>
    <definedName name="____TPE1331" localSheetId="8">[11]BASE!#REF!</definedName>
    <definedName name="____TPE1331" localSheetId="12">[11]BASE!#REF!</definedName>
    <definedName name="____TPE1331">[11]BASE!#REF!</definedName>
    <definedName name="____TPE1701" localSheetId="8">#REF!</definedName>
    <definedName name="____TPE1701" localSheetId="12">#REF!</definedName>
    <definedName name="____TPE1701">#REF!</definedName>
    <definedName name="____TPE1702" localSheetId="8">[11]BASE!#REF!</definedName>
    <definedName name="____TPE1702" localSheetId="12">[11]BASE!#REF!</definedName>
    <definedName name="____TPE1702">[11]BASE!#REF!</definedName>
    <definedName name="____TPE1703" localSheetId="8">[11]BASE!#REF!</definedName>
    <definedName name="____TPE1703" localSheetId="12">[11]BASE!#REF!</definedName>
    <definedName name="____TPE1703">[11]BASE!#REF!</definedName>
    <definedName name="____TPE1704" localSheetId="8">[11]BASE!#REF!</definedName>
    <definedName name="____TPE1704" localSheetId="12">[11]BASE!#REF!</definedName>
    <definedName name="____TPE1704">[11]BASE!#REF!</definedName>
    <definedName name="____TPE1706" localSheetId="8">[11]BASE!#REF!</definedName>
    <definedName name="____TPE1706" localSheetId="12">[11]BASE!#REF!</definedName>
    <definedName name="____TPE1706">[11]BASE!#REF!</definedName>
    <definedName name="____TPE1708" localSheetId="8">[11]BASE!#REF!</definedName>
    <definedName name="____TPE1708" localSheetId="12">[11]BASE!#REF!</definedName>
    <definedName name="____TPE1708">[11]BASE!#REF!</definedName>
    <definedName name="____TPE1710" localSheetId="8">[11]BASE!#REF!</definedName>
    <definedName name="____TPE1710" localSheetId="12">[11]BASE!#REF!</definedName>
    <definedName name="____TPE1710">[11]BASE!#REF!</definedName>
    <definedName name="____TPE1735" localSheetId="8">[11]BASE!#REF!</definedName>
    <definedName name="____TPE1735" localSheetId="12">[11]BASE!#REF!</definedName>
    <definedName name="____TPE1735">[11]BASE!#REF!</definedName>
    <definedName name="____TPE1763" localSheetId="8">[11]BASE!#REF!</definedName>
    <definedName name="____TPE1763" localSheetId="12">[11]BASE!#REF!</definedName>
    <definedName name="____TPE1763">[11]BASE!#REF!</definedName>
    <definedName name="____TPE1790" localSheetId="8">[11]BASE!#REF!</definedName>
    <definedName name="____TPE1790" localSheetId="12">[11]BASE!#REF!</definedName>
    <definedName name="____TPE1790">[11]BASE!#REF!</definedName>
    <definedName name="____TPE8016">[4]BASE!$D$146</definedName>
    <definedName name="____TPE8020">[4]BASE!$D$147</definedName>
    <definedName name="____TPE8025">[4]BASE!$D$148</definedName>
    <definedName name="____TPF12" localSheetId="8">#REF!</definedName>
    <definedName name="____TPF12" localSheetId="12">#REF!</definedName>
    <definedName name="____TPF12">#REF!</definedName>
    <definedName name="____TPN1002">[4]BASE!$D$150</definedName>
    <definedName name="____TPN1003">[4]BASE!$D$151</definedName>
    <definedName name="____TPN1004">[4]BASE!$D$152</definedName>
    <definedName name="____TPN1006">[4]BASE!$D$153</definedName>
    <definedName name="____TPN1008">[4]BASE!$D$154</definedName>
    <definedName name="____TPN1202">[4]BASE!$D$160</definedName>
    <definedName name="____TPN1203">[4]BASE!$D$161</definedName>
    <definedName name="____TPN1204">[4]BASE!$D$162</definedName>
    <definedName name="____TPN1206">[4]BASE!$D$163</definedName>
    <definedName name="____TPN1208">[4]BASE!$D$164</definedName>
    <definedName name="____TPN16012">[4]BASE!$D$167</definedName>
    <definedName name="____TPN1602">[4]BASE!$D$168</definedName>
    <definedName name="____TPN1603">[4]BASE!$D$169</definedName>
    <definedName name="____TPN1604">[4]BASE!$D$170</definedName>
    <definedName name="____TPN1606">[4]BASE!$D$171</definedName>
    <definedName name="____TPN1608">[4]BASE!$D$172</definedName>
    <definedName name="____TPR2">'[8]Constantes Generales'!$D$126</definedName>
    <definedName name="____TR114" localSheetId="8">#REF!</definedName>
    <definedName name="____TR114" localSheetId="12">#REF!</definedName>
    <definedName name="____TR114">#REF!</definedName>
    <definedName name="____TTT2">'[8]Constantes Generales'!$D$115</definedName>
    <definedName name="____TUZ22" localSheetId="8">[5]BASE!#REF!</definedName>
    <definedName name="____TUZ22" localSheetId="12">[5]BASE!#REF!</definedName>
    <definedName name="____TUZ22">[5]BASE!#REF!</definedName>
    <definedName name="____TUZ36" localSheetId="8">[5]BASE!#REF!</definedName>
    <definedName name="____TUZ36" localSheetId="12">[5]BASE!#REF!</definedName>
    <definedName name="____TUZ36">[5]BASE!#REF!</definedName>
    <definedName name="____TZ2110" localSheetId="8">#REF!</definedName>
    <definedName name="____TZ2110" localSheetId="12">#REF!</definedName>
    <definedName name="____TZ2110">#REF!</definedName>
    <definedName name="____TZ2112" localSheetId="8">#REF!</definedName>
    <definedName name="____TZ2112" localSheetId="12">#REF!</definedName>
    <definedName name="____TZ2112">#REF!</definedName>
    <definedName name="____TZ2114" localSheetId="8">#REF!</definedName>
    <definedName name="____TZ2114" localSheetId="12">#REF!</definedName>
    <definedName name="____TZ2114">#REF!</definedName>
    <definedName name="____TZ2116" localSheetId="8">#REF!</definedName>
    <definedName name="____TZ2116" localSheetId="12">#REF!</definedName>
    <definedName name="____TZ2116">#REF!</definedName>
    <definedName name="____TZ212" localSheetId="8">#REF!</definedName>
    <definedName name="____TZ212" localSheetId="12">#REF!</definedName>
    <definedName name="____TZ212">#REF!</definedName>
    <definedName name="____TZ213" localSheetId="8">#REF!</definedName>
    <definedName name="____TZ213" localSheetId="12">#REF!</definedName>
    <definedName name="____TZ213">#REF!</definedName>
    <definedName name="____TZ214" localSheetId="8">#REF!</definedName>
    <definedName name="____TZ214" localSheetId="12">#REF!</definedName>
    <definedName name="____TZ214">#REF!</definedName>
    <definedName name="____TZ216" localSheetId="8">#REF!</definedName>
    <definedName name="____TZ216" localSheetId="12">#REF!</definedName>
    <definedName name="____TZ216">#REF!</definedName>
    <definedName name="____TZ218" localSheetId="8">#REF!</definedName>
    <definedName name="____TZ218" localSheetId="12">#REF!</definedName>
    <definedName name="____TZ218">#REF!</definedName>
    <definedName name="____TZ225" localSheetId="8">#REF!</definedName>
    <definedName name="____TZ225" localSheetId="12">#REF!</definedName>
    <definedName name="____TZ225">#REF!</definedName>
    <definedName name="____TZ2610" localSheetId="8">#REF!</definedName>
    <definedName name="____TZ2610" localSheetId="12">#REF!</definedName>
    <definedName name="____TZ2610">#REF!</definedName>
    <definedName name="____TZ2612" localSheetId="8">#REF!</definedName>
    <definedName name="____TZ2612" localSheetId="12">#REF!</definedName>
    <definedName name="____TZ2612">#REF!</definedName>
    <definedName name="____TZ2616" localSheetId="8">#REF!</definedName>
    <definedName name="____TZ2616" localSheetId="12">#REF!</definedName>
    <definedName name="____TZ2616">#REF!</definedName>
    <definedName name="____TZ262" localSheetId="8">#REF!</definedName>
    <definedName name="____TZ262" localSheetId="12">#REF!</definedName>
    <definedName name="____TZ262">#REF!</definedName>
    <definedName name="____TZ263" localSheetId="8">#REF!</definedName>
    <definedName name="____TZ263" localSheetId="12">#REF!</definedName>
    <definedName name="____TZ263">#REF!</definedName>
    <definedName name="____TZ264" localSheetId="8">#REF!</definedName>
    <definedName name="____TZ264" localSheetId="12">#REF!</definedName>
    <definedName name="____TZ264">#REF!</definedName>
    <definedName name="____TZ266" localSheetId="8">#REF!</definedName>
    <definedName name="____TZ266" localSheetId="12">#REF!</definedName>
    <definedName name="____TZ266">#REF!</definedName>
    <definedName name="____TZ268" localSheetId="8">#REF!</definedName>
    <definedName name="____TZ268" localSheetId="12">#REF!</definedName>
    <definedName name="____TZ268">#REF!</definedName>
    <definedName name="____TZ323" localSheetId="8">[5]BASE!#REF!</definedName>
    <definedName name="____TZ323" localSheetId="12">[5]BASE!#REF!</definedName>
    <definedName name="____TZ323">[5]BASE!#REF!</definedName>
    <definedName name="____TZ324" localSheetId="8">[5]BASE!#REF!</definedName>
    <definedName name="____TZ324" localSheetId="12">[5]BASE!#REF!</definedName>
    <definedName name="____TZ324">[5]BASE!#REF!</definedName>
    <definedName name="____TZ32510" localSheetId="8">#REF!</definedName>
    <definedName name="____TZ32510" localSheetId="12">#REF!</definedName>
    <definedName name="____TZ32510">#REF!</definedName>
    <definedName name="____TZ32512" localSheetId="8">#REF!</definedName>
    <definedName name="____TZ32512" localSheetId="12">#REF!</definedName>
    <definedName name="____TZ32512">#REF!</definedName>
    <definedName name="____TZ3253" localSheetId="8">#REF!</definedName>
    <definedName name="____TZ3253" localSheetId="12">#REF!</definedName>
    <definedName name="____TZ3253">#REF!</definedName>
    <definedName name="____TZ3254" localSheetId="8">#REF!</definedName>
    <definedName name="____TZ3254" localSheetId="12">#REF!</definedName>
    <definedName name="____TZ3254">#REF!</definedName>
    <definedName name="____TZ3256" localSheetId="8">#REF!</definedName>
    <definedName name="____TZ3256" localSheetId="12">#REF!</definedName>
    <definedName name="____TZ3256">#REF!</definedName>
    <definedName name="____TZ3258" localSheetId="8">#REF!</definedName>
    <definedName name="____TZ3258" localSheetId="12">#REF!</definedName>
    <definedName name="____TZ3258">#REF!</definedName>
    <definedName name="____TZ4110" localSheetId="8">#REF!</definedName>
    <definedName name="____TZ4110" localSheetId="12">#REF!</definedName>
    <definedName name="____TZ4110">#REF!</definedName>
    <definedName name="____TZ4112" localSheetId="8">#REF!</definedName>
    <definedName name="____TZ4112" localSheetId="12">#REF!</definedName>
    <definedName name="____TZ4112">#REF!</definedName>
    <definedName name="____TZ414" localSheetId="8">#REF!</definedName>
    <definedName name="____TZ414" localSheetId="12">#REF!</definedName>
    <definedName name="____TZ414">#REF!</definedName>
    <definedName name="____TZ416" localSheetId="8">#REF!</definedName>
    <definedName name="____TZ416" localSheetId="12">#REF!</definedName>
    <definedName name="____TZ416">#REF!</definedName>
    <definedName name="____TZ418" localSheetId="8">#REF!</definedName>
    <definedName name="____TZ418" localSheetId="12">#REF!</definedName>
    <definedName name="____TZ418">#REF!</definedName>
    <definedName name="____UDD06" localSheetId="8">#REF!</definedName>
    <definedName name="____UDD06" localSheetId="12">#REF!</definedName>
    <definedName name="____UDD06">#REF!</definedName>
    <definedName name="____UDD08" localSheetId="8">#REF!</definedName>
    <definedName name="____UDD08" localSheetId="12">#REF!</definedName>
    <definedName name="____UDD08">#REF!</definedName>
    <definedName name="____UNI32" localSheetId="8">#REF!</definedName>
    <definedName name="____UNI32" localSheetId="12">#REF!</definedName>
    <definedName name="____UNI32">#REF!</definedName>
    <definedName name="___Abd2">'[8]Constantes Generales'!$D$223</definedName>
    <definedName name="___Abd4">'[8]Constantes Generales'!$D$231</definedName>
    <definedName name="___Abd6">'[8]Constantes Generales'!$D$238</definedName>
    <definedName name="___AcC1">'[8]Constantes Generales'!$D$206</definedName>
    <definedName name="___Act1">'[8]Constantes Generales'!$D$246</definedName>
    <definedName name="___ADH12" localSheetId="8">#REF!</definedName>
    <definedName name="___ADH12" localSheetId="12">#REF!</definedName>
    <definedName name="___ADH12">#REF!</definedName>
    <definedName name="___ADM12" localSheetId="8">#REF!</definedName>
    <definedName name="___ADM12" localSheetId="12">#REF!</definedName>
    <definedName name="___ADM12">#REF!</definedName>
    <definedName name="___ADM2" localSheetId="8">#REF!</definedName>
    <definedName name="___ADM2" localSheetId="12">#REF!</definedName>
    <definedName name="___ADM2">#REF!</definedName>
    <definedName name="___ADM3" localSheetId="8">#REF!</definedName>
    <definedName name="___ADM3" localSheetId="12">#REF!</definedName>
    <definedName name="___ADM3">#REF!</definedName>
    <definedName name="___ADM4" localSheetId="8">#REF!</definedName>
    <definedName name="___ADM4" localSheetId="12">#REF!</definedName>
    <definedName name="___ADM4">#REF!</definedName>
    <definedName name="___ADP1" localSheetId="8">#REF!</definedName>
    <definedName name="___ADP1" localSheetId="12">#REF!</definedName>
    <definedName name="___ADP1">#REF!</definedName>
    <definedName name="___Afo1">'[8]Constantes Generales'!$D$166</definedName>
    <definedName name="___AIU1" localSheetId="8">#REF!</definedName>
    <definedName name="___AIU1" localSheetId="12">#REF!</definedName>
    <definedName name="___AIU1">#REF!</definedName>
    <definedName name="___AIU2">[1]BASE!$C$5</definedName>
    <definedName name="___ApC1">'[8]Constantes Generales'!$D$210</definedName>
    <definedName name="___APR2">'[8]Constantes Generales'!$D$127</definedName>
    <definedName name="___ATT2">'[8]Constantes Generales'!$D$116</definedName>
    <definedName name="___BAZ10" localSheetId="8">#REF!</definedName>
    <definedName name="___BAZ10" localSheetId="12">#REF!</definedName>
    <definedName name="___BAZ10">#REF!</definedName>
    <definedName name="___BLO20" localSheetId="8">#REF!</definedName>
    <definedName name="___BLO20" localSheetId="12">#REF!</definedName>
    <definedName name="___BLO20">#REF!</definedName>
    <definedName name="___BPR2">'[8]Constantes Generales'!$D$124</definedName>
    <definedName name="___BTC60" localSheetId="8">'[9]Datos Generales'!#REF!</definedName>
    <definedName name="___BTC60" localSheetId="12">'[9]Datos Generales'!#REF!</definedName>
    <definedName name="___BTC60">'[9]Datos Generales'!#REF!</definedName>
    <definedName name="___BTT2">'[8]Constantes Generales'!$D$113</definedName>
    <definedName name="___C2254JH" localSheetId="8">#REF!</definedName>
    <definedName name="___C2254JH" localSheetId="12">#REF!</definedName>
    <definedName name="___C2254JH">#REF!</definedName>
    <definedName name="___C2256JH" localSheetId="8">#REF!</definedName>
    <definedName name="___C2256JH" localSheetId="12">#REF!</definedName>
    <definedName name="___C2256JH">#REF!</definedName>
    <definedName name="___C452JH" localSheetId="8">#REF!</definedName>
    <definedName name="___C452JH" localSheetId="12">#REF!</definedName>
    <definedName name="___C452JH">#REF!</definedName>
    <definedName name="___C903L" localSheetId="8">#REF!</definedName>
    <definedName name="___C903L" localSheetId="12">#REF!</definedName>
    <definedName name="___C903L">#REF!</definedName>
    <definedName name="___C908J" localSheetId="8">#REF!</definedName>
    <definedName name="___C908J" localSheetId="12">#REF!</definedName>
    <definedName name="___C908J">#REF!</definedName>
    <definedName name="___CAN28">[12]BASE!$D$424</definedName>
    <definedName name="___Cod1" localSheetId="8">#REF!</definedName>
    <definedName name="___Cod1" localSheetId="12">#REF!</definedName>
    <definedName name="___Cod1">#REF!</definedName>
    <definedName name="___CUA44">[12]BASE!$D$353</definedName>
    <definedName name="___DAT1" localSheetId="8">#REF!</definedName>
    <definedName name="___DAT1" localSheetId="12">#REF!</definedName>
    <definedName name="___DAT1">#REF!</definedName>
    <definedName name="___DAT2" localSheetId="8">#REF!</definedName>
    <definedName name="___DAT2" localSheetId="12">#REF!</definedName>
    <definedName name="___DAT2">#REF!</definedName>
    <definedName name="___DAT3" localSheetId="8">#REF!</definedName>
    <definedName name="___DAT3" localSheetId="12">#REF!</definedName>
    <definedName name="___DAT3">#REF!</definedName>
    <definedName name="___DAT4" localSheetId="8">#REF!</definedName>
    <definedName name="___DAT4" localSheetId="12">#REF!</definedName>
    <definedName name="___DAT4">#REF!</definedName>
    <definedName name="___DPR2">'[8]Constantes Generales'!$D$129</definedName>
    <definedName name="___DTT2">'[8]Constantes Generales'!$D$118</definedName>
    <definedName name="___EEF110" localSheetId="8">#REF!</definedName>
    <definedName name="___EEF110" localSheetId="12">#REF!</definedName>
    <definedName name="___EEF110">#REF!</definedName>
    <definedName name="___EPR2">'[8]Constantes Generales'!$D$128</definedName>
    <definedName name="___EST12" localSheetId="8">#REF!</definedName>
    <definedName name="___EST12" localSheetId="12">#REF!</definedName>
    <definedName name="___EST12">#REF!</definedName>
    <definedName name="___ETC60" localSheetId="8">'[9]Datos Generales'!#REF!</definedName>
    <definedName name="___ETC60" localSheetId="12">'[9]Datos Generales'!#REF!</definedName>
    <definedName name="___ETC60">'[9]Datos Generales'!#REF!</definedName>
    <definedName name="___ETF315" localSheetId="8">#REF!</definedName>
    <definedName name="___ETF315" localSheetId="12">#REF!</definedName>
    <definedName name="___ETF315">#REF!</definedName>
    <definedName name="___ETT2">'[8]Constantes Generales'!$D$117</definedName>
    <definedName name="___FYB02" localSheetId="8">#REF!</definedName>
    <definedName name="___FYB02" localSheetId="12">#REF!</definedName>
    <definedName name="___FYB02">#REF!</definedName>
    <definedName name="___FYB03" localSheetId="8">#REF!</definedName>
    <definedName name="___FYB03" localSheetId="12">#REF!</definedName>
    <definedName name="___FYB03">#REF!</definedName>
    <definedName name="___FYB04" localSheetId="8">#REF!</definedName>
    <definedName name="___FYB04" localSheetId="12">#REF!</definedName>
    <definedName name="___FYB04">#REF!</definedName>
    <definedName name="___FYB08" localSheetId="8">#REF!</definedName>
    <definedName name="___FYB08" localSheetId="12">#REF!</definedName>
    <definedName name="___FYB08">#REF!</definedName>
    <definedName name="___FYB10" localSheetId="8">#REF!</definedName>
    <definedName name="___FYB10" localSheetId="12">#REF!</definedName>
    <definedName name="___FYB10">#REF!</definedName>
    <definedName name="___HOJ66" localSheetId="8">#REF!</definedName>
    <definedName name="___HOJ66" localSheetId="12">#REF!</definedName>
    <definedName name="___HOJ66">#REF!</definedName>
    <definedName name="___HOJ88" localSheetId="8">#REF!</definedName>
    <definedName name="___HOJ88" localSheetId="12">#REF!</definedName>
    <definedName name="___HOJ88">#REF!</definedName>
    <definedName name="___hpc6">'[8]Constantes Generales'!$D$244</definedName>
    <definedName name="___htC1">'[8]Constantes Generales'!$D$208</definedName>
    <definedName name="___INF1" localSheetId="8">#REF!</definedName>
    <definedName name="___INF1" localSheetId="12">#REF!</definedName>
    <definedName name="___INF1">#REF!</definedName>
    <definedName name="___jdC1">'[8]Constantes Generales'!$D$214</definedName>
    <definedName name="___LA124" localSheetId="8">#REF!</definedName>
    <definedName name="___LA124" localSheetId="12">#REF!</definedName>
    <definedName name="___LA124">#REF!</definedName>
    <definedName name="___LAC18">[13]BASE!$D$362</definedName>
    <definedName name="___Lbd2">'[8]Constantes Generales'!$D$224</definedName>
    <definedName name="___Lbd4">'[8]Constantes Generales'!$D$232</definedName>
    <definedName name="___Lbd6">'[8]Constantes Generales'!$D$239</definedName>
    <definedName name="___LcC1">'[8]Constantes Generales'!$D$207</definedName>
    <definedName name="___Lct1">'[8]Constantes Generales'!$D$247</definedName>
    <definedName name="___lfo1">'[8]Constantes Generales'!$D$167</definedName>
    <definedName name="___LPR2">'[8]Constantes Generales'!$D$125</definedName>
    <definedName name="___LTC60" localSheetId="8">'[9]Datos Generales'!#REF!</definedName>
    <definedName name="___LTC60" localSheetId="12">'[9]Datos Generales'!#REF!</definedName>
    <definedName name="___LTC60">'[9]Datos Generales'!#REF!</definedName>
    <definedName name="___LTT2">'[8]Constantes Generales'!$D$114</definedName>
    <definedName name="___OPC1" localSheetId="8">#REF!</definedName>
    <definedName name="___OPC1" localSheetId="12">#REF!</definedName>
    <definedName name="___OPC1">#REF!</definedName>
    <definedName name="___Pa1">'[2]Paral. 1'!$E:$E</definedName>
    <definedName name="___Pa2">'[2]Paral. 2'!$E:$E</definedName>
    <definedName name="___Pa3">'[2]Paral. 3'!$E:$E</definedName>
    <definedName name="___Pa4">[2]Paral.4!$E:$E</definedName>
    <definedName name="___par1" localSheetId="8">#REF!</definedName>
    <definedName name="___par1" localSheetId="12">#REF!</definedName>
    <definedName name="___par1">#REF!</definedName>
    <definedName name="___par2" localSheetId="8">#REF!</definedName>
    <definedName name="___par2" localSheetId="12">#REF!</definedName>
    <definedName name="___par2">#REF!</definedName>
    <definedName name="___par3" localSheetId="8">#REF!</definedName>
    <definedName name="___par3" localSheetId="12">#REF!</definedName>
    <definedName name="___par3">#REF!</definedName>
    <definedName name="___PJ50" localSheetId="8">#REF!</definedName>
    <definedName name="___PJ50" localSheetId="3">#REF!</definedName>
    <definedName name="___PJ50" localSheetId="12">#REF!</definedName>
    <definedName name="___PJ50">#REF!</definedName>
    <definedName name="___pj51" localSheetId="8">#REF!</definedName>
    <definedName name="___pj51" localSheetId="3">#REF!</definedName>
    <definedName name="___pj51" localSheetId="12">#REF!</definedName>
    <definedName name="___pj51">#REF!</definedName>
    <definedName name="___pl1" localSheetId="8">'[7]Gabinetes ctrol, prot. y med. '!#REF!</definedName>
    <definedName name="___pl1" localSheetId="12">'[7]Gabinetes ctrol, prot. y med. '!#REF!</definedName>
    <definedName name="___pl1">'[7]Gabinetes ctrol, prot. y med. '!#REF!</definedName>
    <definedName name="___pl2" localSheetId="8">'[7]Gabinetes ctrol, prot. y med. '!#REF!</definedName>
    <definedName name="___pl2" localSheetId="12">'[7]Gabinetes ctrol, prot. y med. '!#REF!</definedName>
    <definedName name="___pl2">'[7]Gabinetes ctrol, prot. y med. '!#REF!</definedName>
    <definedName name="___PLC1">'[8]Constantes Generales'!$D$218</definedName>
    <definedName name="___Po2" localSheetId="8">[3]REAJUSTESACTA1PROVI!#REF!</definedName>
    <definedName name="___Po2" localSheetId="12">[3]REAJUSTESACTA1PROVI!#REF!</definedName>
    <definedName name="___Po2">[3]REAJUSTESACTA1PROVI!#REF!</definedName>
    <definedName name="___pvC1">'[8]Constantes Generales'!$D$216</definedName>
    <definedName name="___r" localSheetId="8">'[6]APU PVC'!#REF!</definedName>
    <definedName name="___r" localSheetId="12">'[6]APU PVC'!#REF!</definedName>
    <definedName name="___r">'[6]APU PVC'!#REF!</definedName>
    <definedName name="___R1210JH" localSheetId="8">#REF!</definedName>
    <definedName name="___R1210JH" localSheetId="12">#REF!</definedName>
    <definedName name="___R1210JH">#REF!</definedName>
    <definedName name="___R32EL" localSheetId="8">#REF!</definedName>
    <definedName name="___R32EL" localSheetId="12">#REF!</definedName>
    <definedName name="___R32EL">#REF!</definedName>
    <definedName name="___R32JH" localSheetId="8">#REF!</definedName>
    <definedName name="___R32JH" localSheetId="12">#REF!</definedName>
    <definedName name="___R32JH">#REF!</definedName>
    <definedName name="___R42JH" localSheetId="8">#REF!</definedName>
    <definedName name="___R42JH" localSheetId="12">#REF!</definedName>
    <definedName name="___R42JH">#REF!</definedName>
    <definedName name="___R43JH" localSheetId="8">#REF!</definedName>
    <definedName name="___R43JH" localSheetId="12">#REF!</definedName>
    <definedName name="___R43JH">#REF!</definedName>
    <definedName name="___R63BB" localSheetId="8">#REF!</definedName>
    <definedName name="___R63BB" localSheetId="12">#REF!</definedName>
    <definedName name="___R63BB">#REF!</definedName>
    <definedName name="___R63JH" localSheetId="8">#REF!</definedName>
    <definedName name="___R63JH" localSheetId="12">#REF!</definedName>
    <definedName name="___R63JH">#REF!</definedName>
    <definedName name="___R64BB" localSheetId="8">#REF!</definedName>
    <definedName name="___R64BB" localSheetId="12">#REF!</definedName>
    <definedName name="___R64BB">#REF!</definedName>
    <definedName name="___R64JH" localSheetId="8">#REF!</definedName>
    <definedName name="___R64JH" localSheetId="12">#REF!</definedName>
    <definedName name="___R64JH">#REF!</definedName>
    <definedName name="___R83JH" localSheetId="8">#REF!</definedName>
    <definedName name="___R83JH" localSheetId="12">#REF!</definedName>
    <definedName name="___R83JH">#REF!</definedName>
    <definedName name="___R84JH" localSheetId="8">#REF!</definedName>
    <definedName name="___R84JH" localSheetId="12">#REF!</definedName>
    <definedName name="___R84JH">#REF!</definedName>
    <definedName name="___R86JH" localSheetId="8">#REF!</definedName>
    <definedName name="___R86JH" localSheetId="12">#REF!</definedName>
    <definedName name="___R86JH">#REF!</definedName>
    <definedName name="___RED32" localSheetId="8">#REF!</definedName>
    <definedName name="___RED32" localSheetId="12">#REF!</definedName>
    <definedName name="___RED32">#REF!</definedName>
    <definedName name="___REP21" localSheetId="8">#REF!</definedName>
    <definedName name="___REP21" localSheetId="12">#REF!</definedName>
    <definedName name="___REP21">#REF!</definedName>
    <definedName name="___REP42" localSheetId="8">#REF!</definedName>
    <definedName name="___REP42" localSheetId="12">#REF!</definedName>
    <definedName name="___REP42">#REF!</definedName>
    <definedName name="___REP43">[10]BASE!$D$136</definedName>
    <definedName name="___RES64" localSheetId="8">#REF!</definedName>
    <definedName name="___RES64" localSheetId="12">#REF!</definedName>
    <definedName name="___RES64">#REF!</definedName>
    <definedName name="___sPR2">'[8]Constantes Generales'!$D$131</definedName>
    <definedName name="___ST106" localSheetId="8">#REF!</definedName>
    <definedName name="___ST106" localSheetId="12">#REF!</definedName>
    <definedName name="___ST106">#REF!</definedName>
    <definedName name="___ST126" localSheetId="8">#REF!</definedName>
    <definedName name="___ST126" localSheetId="12">#REF!</definedName>
    <definedName name="___ST126">#REF!</definedName>
    <definedName name="___ST146" localSheetId="8">#REF!</definedName>
    <definedName name="___ST146" localSheetId="12">#REF!</definedName>
    <definedName name="___ST146">#REF!</definedName>
    <definedName name="___ST166">[4]BASE!$D$248</definedName>
    <definedName name="___ST186" localSheetId="8">#REF!</definedName>
    <definedName name="___ST186" localSheetId="12">#REF!</definedName>
    <definedName name="___ST186">#REF!</definedName>
    <definedName name="___ST206" localSheetId="8">#REF!</definedName>
    <definedName name="___ST206" localSheetId="12">#REF!</definedName>
    <definedName name="___ST206">#REF!</definedName>
    <definedName name="___ST86" localSheetId="8">#REF!</definedName>
    <definedName name="___ST86" localSheetId="12">#REF!</definedName>
    <definedName name="___ST86">#REF!</definedName>
    <definedName name="___STC60" localSheetId="8">'[9]Datos Generales'!#REF!</definedName>
    <definedName name="___STC60" localSheetId="12">'[9]Datos Generales'!#REF!</definedName>
    <definedName name="___STC60">'[9]Datos Generales'!#REF!</definedName>
    <definedName name="___sTT2">'[8]Constantes Generales'!$D$120</definedName>
    <definedName name="___TAP2" localSheetId="8">#REF!</definedName>
    <definedName name="___TAP2" localSheetId="12">#REF!</definedName>
    <definedName name="___TAP2">#REF!</definedName>
    <definedName name="___TEE1" localSheetId="8">#REF!</definedName>
    <definedName name="___TEE1" localSheetId="12">#REF!</definedName>
    <definedName name="___TEE1">#REF!</definedName>
    <definedName name="___TEE2" localSheetId="8">#REF!</definedName>
    <definedName name="___TEE2" localSheetId="12">#REF!</definedName>
    <definedName name="___TEE2">#REF!</definedName>
    <definedName name="___TEE32" localSheetId="8">#REF!</definedName>
    <definedName name="___TEE32" localSheetId="12">#REF!</definedName>
    <definedName name="___TEE32">#REF!</definedName>
    <definedName name="___TEE33" localSheetId="8">#REF!</definedName>
    <definedName name="___TEE33" localSheetId="12">#REF!</definedName>
    <definedName name="___TEE33">#REF!</definedName>
    <definedName name="___TEP44" localSheetId="8">#REF!</definedName>
    <definedName name="___TEP44" localSheetId="12">#REF!</definedName>
    <definedName name="___TEP44">#REF!</definedName>
    <definedName name="___TES44" localSheetId="8">#REF!</definedName>
    <definedName name="___TES44" localSheetId="12">#REF!</definedName>
    <definedName name="___TES44">#REF!</definedName>
    <definedName name="___TES64" localSheetId="8">#REF!</definedName>
    <definedName name="___TES64" localSheetId="12">#REF!</definedName>
    <definedName name="___TES64">#REF!</definedName>
    <definedName name="___TES66" localSheetId="8">#REF!</definedName>
    <definedName name="___TES66" localSheetId="12">#REF!</definedName>
    <definedName name="___TES66">#REF!</definedName>
    <definedName name="___THF12" localSheetId="8">#REF!</definedName>
    <definedName name="___THF12" localSheetId="12">#REF!</definedName>
    <definedName name="___THF12">#REF!</definedName>
    <definedName name="___TPE1132" localSheetId="8">[11]BASE!#REF!</definedName>
    <definedName name="___TPE1132" localSheetId="12">[11]BASE!#REF!</definedName>
    <definedName name="___TPE1132">[11]BASE!#REF!</definedName>
    <definedName name="___TPE12" localSheetId="8">#REF!</definedName>
    <definedName name="___TPE12" localSheetId="12">#REF!</definedName>
    <definedName name="___TPE12">#REF!</definedName>
    <definedName name="___TPE1331" localSheetId="8">[11]BASE!#REF!</definedName>
    <definedName name="___TPE1331" localSheetId="12">[11]BASE!#REF!</definedName>
    <definedName name="___TPE1331">[11]BASE!#REF!</definedName>
    <definedName name="___TPE1701" localSheetId="8">#REF!</definedName>
    <definedName name="___TPE1701" localSheetId="12">#REF!</definedName>
    <definedName name="___TPE1701">#REF!</definedName>
    <definedName name="___TPE1702" localSheetId="8">[11]BASE!#REF!</definedName>
    <definedName name="___TPE1702" localSheetId="12">[11]BASE!#REF!</definedName>
    <definedName name="___TPE1702">[11]BASE!#REF!</definedName>
    <definedName name="___TPE1703" localSheetId="8">[11]BASE!#REF!</definedName>
    <definedName name="___TPE1703" localSheetId="12">[11]BASE!#REF!</definedName>
    <definedName name="___TPE1703">[11]BASE!#REF!</definedName>
    <definedName name="___TPE1704" localSheetId="8">[11]BASE!#REF!</definedName>
    <definedName name="___TPE1704" localSheetId="12">[11]BASE!#REF!</definedName>
    <definedName name="___TPE1704">[11]BASE!#REF!</definedName>
    <definedName name="___TPE1706" localSheetId="8">[11]BASE!#REF!</definedName>
    <definedName name="___TPE1706" localSheetId="12">[11]BASE!#REF!</definedName>
    <definedName name="___TPE1706">[11]BASE!#REF!</definedName>
    <definedName name="___TPE1708" localSheetId="8">[11]BASE!#REF!</definedName>
    <definedName name="___TPE1708" localSheetId="12">[11]BASE!#REF!</definedName>
    <definedName name="___TPE1708">[11]BASE!#REF!</definedName>
    <definedName name="___TPE1710" localSheetId="8">[11]BASE!#REF!</definedName>
    <definedName name="___TPE1710" localSheetId="12">[11]BASE!#REF!</definedName>
    <definedName name="___TPE1710">[11]BASE!#REF!</definedName>
    <definedName name="___TPE1735" localSheetId="8">[11]BASE!#REF!</definedName>
    <definedName name="___TPE1735" localSheetId="12">[11]BASE!#REF!</definedName>
    <definedName name="___TPE1735">[11]BASE!#REF!</definedName>
    <definedName name="___TPE1763" localSheetId="8">[11]BASE!#REF!</definedName>
    <definedName name="___TPE1763" localSheetId="12">[11]BASE!#REF!</definedName>
    <definedName name="___TPE1763">[11]BASE!#REF!</definedName>
    <definedName name="___TPE1790" localSheetId="8">[11]BASE!#REF!</definedName>
    <definedName name="___TPE1790" localSheetId="12">[11]BASE!#REF!</definedName>
    <definedName name="___TPE1790">[11]BASE!#REF!</definedName>
    <definedName name="___TPE8016">[4]BASE!$D$146</definedName>
    <definedName name="___TPE8020">[4]BASE!$D$147</definedName>
    <definedName name="___TPE8025">[4]BASE!$D$148</definedName>
    <definedName name="___TPF12" localSheetId="8">#REF!</definedName>
    <definedName name="___TPF12" localSheetId="12">#REF!</definedName>
    <definedName name="___TPF12">#REF!</definedName>
    <definedName name="___TPN1002">[4]BASE!$D$150</definedName>
    <definedName name="___TPN1003">[4]BASE!$D$151</definedName>
    <definedName name="___TPN1004">[4]BASE!$D$152</definedName>
    <definedName name="___TPN1006">[4]BASE!$D$153</definedName>
    <definedName name="___TPN1008">[4]BASE!$D$154</definedName>
    <definedName name="___TPN1202">[4]BASE!$D$160</definedName>
    <definedName name="___TPN1203">[4]BASE!$D$161</definedName>
    <definedName name="___TPN1204">[4]BASE!$D$162</definedName>
    <definedName name="___TPN1206">[4]BASE!$D$163</definedName>
    <definedName name="___TPN1208">[4]BASE!$D$164</definedName>
    <definedName name="___TPN16012">[4]BASE!$D$167</definedName>
    <definedName name="___TPN1602">[4]BASE!$D$168</definedName>
    <definedName name="___TPN1603">[4]BASE!$D$169</definedName>
    <definedName name="___TPN1604">[4]BASE!$D$170</definedName>
    <definedName name="___TPN1606">[4]BASE!$D$171</definedName>
    <definedName name="___TPN1608">[4]BASE!$D$172</definedName>
    <definedName name="___TPR2">'[8]Constantes Generales'!$D$126</definedName>
    <definedName name="___TR114" localSheetId="8">#REF!</definedName>
    <definedName name="___TR114" localSheetId="12">#REF!</definedName>
    <definedName name="___TR114">#REF!</definedName>
    <definedName name="___TST3" localSheetId="8">#REF!</definedName>
    <definedName name="___TST3" localSheetId="12">#REF!</definedName>
    <definedName name="___TST3">#REF!</definedName>
    <definedName name="___TTT2">'[8]Constantes Generales'!$D$115</definedName>
    <definedName name="___TUZ22" localSheetId="8">[5]BASE!#REF!</definedName>
    <definedName name="___TUZ22" localSheetId="12">[5]BASE!#REF!</definedName>
    <definedName name="___TUZ22">[5]BASE!#REF!</definedName>
    <definedName name="___TUZ36" localSheetId="8">[5]BASE!#REF!</definedName>
    <definedName name="___TUZ36" localSheetId="12">[5]BASE!#REF!</definedName>
    <definedName name="___TUZ36">[5]BASE!#REF!</definedName>
    <definedName name="___TZ2110" localSheetId="8">#REF!</definedName>
    <definedName name="___TZ2110" localSheetId="12">#REF!</definedName>
    <definedName name="___TZ2110">#REF!</definedName>
    <definedName name="___TZ2112" localSheetId="8">#REF!</definedName>
    <definedName name="___TZ2112" localSheetId="12">#REF!</definedName>
    <definedName name="___TZ2112">#REF!</definedName>
    <definedName name="___TZ2114" localSheetId="8">#REF!</definedName>
    <definedName name="___TZ2114" localSheetId="12">#REF!</definedName>
    <definedName name="___TZ2114">#REF!</definedName>
    <definedName name="___TZ2116" localSheetId="8">#REF!</definedName>
    <definedName name="___TZ2116" localSheetId="12">#REF!</definedName>
    <definedName name="___TZ2116">#REF!</definedName>
    <definedName name="___TZ212" localSheetId="8">#REF!</definedName>
    <definedName name="___TZ212" localSheetId="12">#REF!</definedName>
    <definedName name="___TZ212">#REF!</definedName>
    <definedName name="___TZ213" localSheetId="8">#REF!</definedName>
    <definedName name="___TZ213" localSheetId="12">#REF!</definedName>
    <definedName name="___TZ213">#REF!</definedName>
    <definedName name="___TZ214" localSheetId="8">#REF!</definedName>
    <definedName name="___TZ214" localSheetId="12">#REF!</definedName>
    <definedName name="___TZ214">#REF!</definedName>
    <definedName name="___TZ216" localSheetId="8">#REF!</definedName>
    <definedName name="___TZ216" localSheetId="12">#REF!</definedName>
    <definedName name="___TZ216">#REF!</definedName>
    <definedName name="___TZ218" localSheetId="8">#REF!</definedName>
    <definedName name="___TZ218" localSheetId="12">#REF!</definedName>
    <definedName name="___TZ218">#REF!</definedName>
    <definedName name="___TZ225" localSheetId="8">#REF!</definedName>
    <definedName name="___TZ225" localSheetId="12">#REF!</definedName>
    <definedName name="___TZ225">#REF!</definedName>
    <definedName name="___TZ2610" localSheetId="8">#REF!</definedName>
    <definedName name="___TZ2610" localSheetId="12">#REF!</definedName>
    <definedName name="___TZ2610">#REF!</definedName>
    <definedName name="___TZ2612" localSheetId="8">#REF!</definedName>
    <definedName name="___TZ2612" localSheetId="12">#REF!</definedName>
    <definedName name="___TZ2612">#REF!</definedName>
    <definedName name="___TZ2616" localSheetId="8">#REF!</definedName>
    <definedName name="___TZ2616" localSheetId="12">#REF!</definedName>
    <definedName name="___TZ2616">#REF!</definedName>
    <definedName name="___TZ262" localSheetId="8">#REF!</definedName>
    <definedName name="___TZ262" localSheetId="12">#REF!</definedName>
    <definedName name="___TZ262">#REF!</definedName>
    <definedName name="___TZ263" localSheetId="8">#REF!</definedName>
    <definedName name="___TZ263" localSheetId="12">#REF!</definedName>
    <definedName name="___TZ263">#REF!</definedName>
    <definedName name="___TZ264" localSheetId="8">#REF!</definedName>
    <definedName name="___TZ264" localSheetId="12">#REF!</definedName>
    <definedName name="___TZ264">#REF!</definedName>
    <definedName name="___TZ266" localSheetId="8">#REF!</definedName>
    <definedName name="___TZ266" localSheetId="12">#REF!</definedName>
    <definedName name="___TZ266">#REF!</definedName>
    <definedName name="___TZ268" localSheetId="8">#REF!</definedName>
    <definedName name="___TZ268" localSheetId="12">#REF!</definedName>
    <definedName name="___TZ268">#REF!</definedName>
    <definedName name="___TZ323" localSheetId="8">[5]BASE!#REF!</definedName>
    <definedName name="___TZ323" localSheetId="12">[5]BASE!#REF!</definedName>
    <definedName name="___TZ323">[5]BASE!#REF!</definedName>
    <definedName name="___TZ324" localSheetId="8">[5]BASE!#REF!</definedName>
    <definedName name="___TZ324" localSheetId="12">[5]BASE!#REF!</definedName>
    <definedName name="___TZ324">[5]BASE!#REF!</definedName>
    <definedName name="___TZ32510" localSheetId="8">#REF!</definedName>
    <definedName name="___TZ32510" localSheetId="12">#REF!</definedName>
    <definedName name="___TZ32510">#REF!</definedName>
    <definedName name="___TZ32512" localSheetId="8">#REF!</definedName>
    <definedName name="___TZ32512" localSheetId="12">#REF!</definedName>
    <definedName name="___TZ32512">#REF!</definedName>
    <definedName name="___TZ3253" localSheetId="8">#REF!</definedName>
    <definedName name="___TZ3253" localSheetId="12">#REF!</definedName>
    <definedName name="___TZ3253">#REF!</definedName>
    <definedName name="___TZ3254" localSheetId="8">#REF!</definedName>
    <definedName name="___TZ3254" localSheetId="12">#REF!</definedName>
    <definedName name="___TZ3254">#REF!</definedName>
    <definedName name="___TZ3256" localSheetId="8">#REF!</definedName>
    <definedName name="___TZ3256" localSheetId="12">#REF!</definedName>
    <definedName name="___TZ3256">#REF!</definedName>
    <definedName name="___TZ3258" localSheetId="8">#REF!</definedName>
    <definedName name="___TZ3258" localSheetId="12">#REF!</definedName>
    <definedName name="___TZ3258">#REF!</definedName>
    <definedName name="___TZ4110" localSheetId="8">#REF!</definedName>
    <definedName name="___TZ4110" localSheetId="12">#REF!</definedName>
    <definedName name="___TZ4110">#REF!</definedName>
    <definedName name="___TZ4112" localSheetId="8">#REF!</definedName>
    <definedName name="___TZ4112" localSheetId="12">#REF!</definedName>
    <definedName name="___TZ4112">#REF!</definedName>
    <definedName name="___TZ414" localSheetId="8">#REF!</definedName>
    <definedName name="___TZ414" localSheetId="12">#REF!</definedName>
    <definedName name="___TZ414">#REF!</definedName>
    <definedName name="___TZ416" localSheetId="8">#REF!</definedName>
    <definedName name="___TZ416" localSheetId="12">#REF!</definedName>
    <definedName name="___TZ416">#REF!</definedName>
    <definedName name="___TZ418" localSheetId="8">#REF!</definedName>
    <definedName name="___TZ418" localSheetId="12">#REF!</definedName>
    <definedName name="___TZ418">#REF!</definedName>
    <definedName name="___UDD06" localSheetId="8">#REF!</definedName>
    <definedName name="___UDD06" localSheetId="12">#REF!</definedName>
    <definedName name="___UDD06">#REF!</definedName>
    <definedName name="___UDD08" localSheetId="8">#REF!</definedName>
    <definedName name="___UDD08" localSheetId="12">#REF!</definedName>
    <definedName name="___UDD08">#REF!</definedName>
    <definedName name="___UNI32" localSheetId="8">#REF!</definedName>
    <definedName name="___UNI32" localSheetId="12">#REF!</definedName>
    <definedName name="___UNI32">#REF!</definedName>
    <definedName name="__1_?쾴?" localSheetId="8">#REF!</definedName>
    <definedName name="__1_?쾴?" localSheetId="12">#REF!</definedName>
    <definedName name="__1_?쾴?">#REF!</definedName>
    <definedName name="__123Graph_A" localSheetId="8" hidden="1">[14]Alcantarillas!#REF!</definedName>
    <definedName name="__123Graph_A" localSheetId="12" hidden="1">[14]Alcantarillas!#REF!</definedName>
    <definedName name="__123Graph_A" hidden="1">[14]Alcantarillas!#REF!</definedName>
    <definedName name="__123Graph_B" localSheetId="8" hidden="1">[14]Alcantarillas!#REF!</definedName>
    <definedName name="__123Graph_B" localSheetId="12" hidden="1">[14]Alcantarillas!#REF!</definedName>
    <definedName name="__123Graph_B" hidden="1">[14]Alcantarillas!#REF!</definedName>
    <definedName name="__123Graph_C" localSheetId="8" hidden="1">[14]Alcantarillas!#REF!</definedName>
    <definedName name="__123Graph_C" localSheetId="12" hidden="1">[14]Alcantarillas!#REF!</definedName>
    <definedName name="__123Graph_C" hidden="1">[14]Alcantarillas!#REF!</definedName>
    <definedName name="__123Graph_D" localSheetId="8" hidden="1">[14]Alcantarillas!#REF!</definedName>
    <definedName name="__123Graph_D" localSheetId="12" hidden="1">[14]Alcantarillas!#REF!</definedName>
    <definedName name="__123Graph_D" hidden="1">[14]Alcantarillas!#REF!</definedName>
    <definedName name="__123Graph_X" localSheetId="8" hidden="1">[14]Alcantarillas!#REF!</definedName>
    <definedName name="__123Graph_X" localSheetId="12" hidden="1">[14]Alcantarillas!#REF!</definedName>
    <definedName name="__123Graph_X" hidden="1">[14]Alcantarillas!#REF!</definedName>
    <definedName name="__2_?쾴?_?" localSheetId="8">#REF!</definedName>
    <definedName name="__2_?쾴?_?" localSheetId="12">#REF!</definedName>
    <definedName name="__2_?쾴?_?">#REF!</definedName>
    <definedName name="__3_?쾴?___P" localSheetId="8">#REF!</definedName>
    <definedName name="__3_?쾴?___P" localSheetId="12">#REF!</definedName>
    <definedName name="__3_?쾴?___P">#REF!</definedName>
    <definedName name="__4_?쾴?_T" localSheetId="8">#REF!</definedName>
    <definedName name="__4_?쾴?_T" localSheetId="12">#REF!</definedName>
    <definedName name="__4_?쾴?_T">#REF!</definedName>
    <definedName name="__Abd2">#N/A</definedName>
    <definedName name="__Abd4">#N/A</definedName>
    <definedName name="__Abd6">#N/A</definedName>
    <definedName name="__AcC1">#N/A</definedName>
    <definedName name="__Act1">#N/A</definedName>
    <definedName name="__ADH12">[15]BASE!$D$317</definedName>
    <definedName name="__ADM12">[15]BASE!$D$318</definedName>
    <definedName name="__ADM2" localSheetId="8">#REF!</definedName>
    <definedName name="__ADM2" localSheetId="12">#REF!</definedName>
    <definedName name="__ADM2">#REF!</definedName>
    <definedName name="__ADM3">[15]BASE!$D$126</definedName>
    <definedName name="__ADM4">[16]BASE!$D$133</definedName>
    <definedName name="__ADP1" localSheetId="8">#REF!</definedName>
    <definedName name="__ADP1" localSheetId="12">#REF!</definedName>
    <definedName name="__ADP1">#REF!</definedName>
    <definedName name="__AFC1">[17]INV!$A$25:$D$28</definedName>
    <definedName name="__AFC3">[17]INV!$F$25:$I$28</definedName>
    <definedName name="__AFC5">[17]INV!$K$25:$N$28</definedName>
    <definedName name="__Afo1">#N/A</definedName>
    <definedName name="__AIU1" localSheetId="8">#REF!</definedName>
    <definedName name="__AIU1" localSheetId="12">#REF!</definedName>
    <definedName name="__AIU1">#REF!</definedName>
    <definedName name="__aiu2">[18]AIU!$J$105</definedName>
    <definedName name="__ApC1">#N/A</definedName>
    <definedName name="__APR2">#N/A</definedName>
    <definedName name="__ATT2">#N/A</definedName>
    <definedName name="__BAZ10">[15]BASE!$D$370</definedName>
    <definedName name="__BGC1">[17]INV!$A$5:$D$8</definedName>
    <definedName name="__BGC3">[17]INV!$F$5:$I$8</definedName>
    <definedName name="__BGC5">[17]INV!$K$5:$N$8</definedName>
    <definedName name="__BLO20">[15]BASE!$D$56</definedName>
    <definedName name="__BPR2">#N/A</definedName>
    <definedName name="__BTC60" localSheetId="8">'[19]ANEXO 3'!#REF!</definedName>
    <definedName name="__BTC60" localSheetId="12">'[19]ANEXO 3'!#REF!</definedName>
    <definedName name="__BTC60">'[19]ANEXO 3'!#REF!</definedName>
    <definedName name="__BTT2">#N/A</definedName>
    <definedName name="__C2254JH">[15]BASE!$D$298</definedName>
    <definedName name="__C2256JH" localSheetId="8">#REF!</definedName>
    <definedName name="__C2256JH" localSheetId="12">#REF!</definedName>
    <definedName name="__C2256JH">#REF!</definedName>
    <definedName name="__C452JH">[15]BASE!$D$294</definedName>
    <definedName name="__C903L">[15]BASE!$D$376</definedName>
    <definedName name="__C908J" localSheetId="8">#REF!</definedName>
    <definedName name="__C908J" localSheetId="12">#REF!</definedName>
    <definedName name="__C908J">#REF!</definedName>
    <definedName name="__CAC1">[17]INV!$A$19:$D$22</definedName>
    <definedName name="__CAC3">[17]INV!$F$19:$I$22</definedName>
    <definedName name="__CAC5">[17]INV!$K$19:$N$22</definedName>
    <definedName name="__CAN28">[12]BASE!$D$424</definedName>
    <definedName name="__Cod1" localSheetId="8">#REF!</definedName>
    <definedName name="__Cod1" localSheetId="12">#REF!</definedName>
    <definedName name="__Cod1">#REF!</definedName>
    <definedName name="__COD906">[20]CONS!$E$29</definedName>
    <definedName name="__CON221" localSheetId="8">#REF!</definedName>
    <definedName name="__CON221" localSheetId="12">#REF!</definedName>
    <definedName name="__CON221">#REF!</definedName>
    <definedName name="__CUA44">[12]BASE!$D$353</definedName>
    <definedName name="__DAT1" localSheetId="8">#REF!</definedName>
    <definedName name="__DAT1" localSheetId="12">#REF!</definedName>
    <definedName name="__DAT1">#REF!</definedName>
    <definedName name="__DAT2" localSheetId="8">#REF!</definedName>
    <definedName name="__DAT2" localSheetId="12">#REF!</definedName>
    <definedName name="__DAT2">#REF!</definedName>
    <definedName name="__DAT3" localSheetId="8">#REF!</definedName>
    <definedName name="__DAT3" localSheetId="12">#REF!</definedName>
    <definedName name="__DAT3">#REF!</definedName>
    <definedName name="__DAT4" localSheetId="8">#REF!</definedName>
    <definedName name="__DAT4" localSheetId="12">#REF!</definedName>
    <definedName name="__DAT4">#REF!</definedName>
    <definedName name="__DPR2">#N/A</definedName>
    <definedName name="__DTT2">#N/A</definedName>
    <definedName name="__EEF110" localSheetId="8">#REF!</definedName>
    <definedName name="__EEF110" localSheetId="12">#REF!</definedName>
    <definedName name="__EEF110">#REF!</definedName>
    <definedName name="__EPR2">#N/A</definedName>
    <definedName name="__EST1" localSheetId="8">#REF!</definedName>
    <definedName name="__EST1" localSheetId="12">#REF!</definedName>
    <definedName name="__EST1">#REF!</definedName>
    <definedName name="__EST10" localSheetId="8">#REF!</definedName>
    <definedName name="__EST10" localSheetId="12">#REF!</definedName>
    <definedName name="__EST10">#REF!</definedName>
    <definedName name="__EST11" localSheetId="8">#REF!</definedName>
    <definedName name="__EST11" localSheetId="12">#REF!</definedName>
    <definedName name="__EST11">#REF!</definedName>
    <definedName name="__EST12" localSheetId="8">#REF!</definedName>
    <definedName name="__EST12" localSheetId="12">#REF!</definedName>
    <definedName name="__EST12">#REF!</definedName>
    <definedName name="__EST13" localSheetId="8">#REF!</definedName>
    <definedName name="__EST13" localSheetId="12">#REF!</definedName>
    <definedName name="__EST13">#REF!</definedName>
    <definedName name="__EST14" localSheetId="8">#REF!</definedName>
    <definedName name="__EST14" localSheetId="12">#REF!</definedName>
    <definedName name="__EST14">#REF!</definedName>
    <definedName name="__EST15" localSheetId="8">#REF!</definedName>
    <definedName name="__EST15" localSheetId="12">#REF!</definedName>
    <definedName name="__EST15">#REF!</definedName>
    <definedName name="__EST16" localSheetId="8">#REF!</definedName>
    <definedName name="__EST16" localSheetId="12">#REF!</definedName>
    <definedName name="__EST16">#REF!</definedName>
    <definedName name="__EST17" localSheetId="8">#REF!</definedName>
    <definedName name="__EST17" localSheetId="12">#REF!</definedName>
    <definedName name="__EST17">#REF!</definedName>
    <definedName name="__EST18" localSheetId="8">#REF!</definedName>
    <definedName name="__EST18" localSheetId="12">#REF!</definedName>
    <definedName name="__EST18">#REF!</definedName>
    <definedName name="__EST19" localSheetId="8">#REF!</definedName>
    <definedName name="__EST19" localSheetId="12">#REF!</definedName>
    <definedName name="__EST19">#REF!</definedName>
    <definedName name="__EST2" localSheetId="8">#REF!</definedName>
    <definedName name="__EST2" localSheetId="12">#REF!</definedName>
    <definedName name="__EST2">#REF!</definedName>
    <definedName name="__EST23" localSheetId="8">#REF!</definedName>
    <definedName name="__EST23" localSheetId="12">#REF!</definedName>
    <definedName name="__EST23">#REF!</definedName>
    <definedName name="__EST3" localSheetId="8">#REF!</definedName>
    <definedName name="__EST3" localSheetId="12">#REF!</definedName>
    <definedName name="__EST3">#REF!</definedName>
    <definedName name="__EST4" localSheetId="8">#REF!</definedName>
    <definedName name="__EST4" localSheetId="12">#REF!</definedName>
    <definedName name="__EST4">#REF!</definedName>
    <definedName name="__EST5" localSheetId="8">#REF!</definedName>
    <definedName name="__EST5" localSheetId="12">#REF!</definedName>
    <definedName name="__EST5">#REF!</definedName>
    <definedName name="__EST6" localSheetId="8">#REF!</definedName>
    <definedName name="__EST6" localSheetId="12">#REF!</definedName>
    <definedName name="__EST6">#REF!</definedName>
    <definedName name="__EST7" localSheetId="8">#REF!</definedName>
    <definedName name="__EST7" localSheetId="12">#REF!</definedName>
    <definedName name="__EST7">#REF!</definedName>
    <definedName name="__EST8" localSheetId="8">#REF!</definedName>
    <definedName name="__EST8" localSheetId="12">#REF!</definedName>
    <definedName name="__EST8">#REF!</definedName>
    <definedName name="__EST9" localSheetId="8">#REF!</definedName>
    <definedName name="__EST9" localSheetId="12">#REF!</definedName>
    <definedName name="__EST9">#REF!</definedName>
    <definedName name="__ETC60" localSheetId="8">'[19]ANEXO 3'!#REF!</definedName>
    <definedName name="__ETC60" localSheetId="12">'[19]ANEXO 3'!#REF!</definedName>
    <definedName name="__ETC60">'[19]ANEXO 3'!#REF!</definedName>
    <definedName name="__ETF315" localSheetId="8">#REF!</definedName>
    <definedName name="__ETF315" localSheetId="12">#REF!</definedName>
    <definedName name="__ETF315">#REF!</definedName>
    <definedName name="__ETT2">#N/A</definedName>
    <definedName name="__EXC1" localSheetId="8">#REF!</definedName>
    <definedName name="__EXC1" localSheetId="12">#REF!</definedName>
    <definedName name="__EXC1">#REF!</definedName>
    <definedName name="__EXC10" localSheetId="8">#REF!</definedName>
    <definedName name="__EXC10" localSheetId="12">#REF!</definedName>
    <definedName name="__EXC10">#REF!</definedName>
    <definedName name="__EXC11" localSheetId="8">#REF!</definedName>
    <definedName name="__EXC11" localSheetId="12">#REF!</definedName>
    <definedName name="__EXC11">#REF!</definedName>
    <definedName name="__EXC12" localSheetId="8">#REF!</definedName>
    <definedName name="__EXC12" localSheetId="12">#REF!</definedName>
    <definedName name="__EXC12">#REF!</definedName>
    <definedName name="__EXC2" localSheetId="8">#REF!</definedName>
    <definedName name="__EXC2" localSheetId="12">#REF!</definedName>
    <definedName name="__EXC2">#REF!</definedName>
    <definedName name="__EXC3" localSheetId="8">#REF!</definedName>
    <definedName name="__EXC3" localSheetId="12">#REF!</definedName>
    <definedName name="__EXC3">#REF!</definedName>
    <definedName name="__EXC4" localSheetId="8">#REF!</definedName>
    <definedName name="__EXC4" localSheetId="12">#REF!</definedName>
    <definedName name="__EXC4">#REF!</definedName>
    <definedName name="__EXC5" localSheetId="8">#REF!</definedName>
    <definedName name="__EXC5" localSheetId="12">#REF!</definedName>
    <definedName name="__EXC5">#REF!</definedName>
    <definedName name="__EXC6" localSheetId="8">#REF!</definedName>
    <definedName name="__EXC6" localSheetId="12">#REF!</definedName>
    <definedName name="__EXC6">#REF!</definedName>
    <definedName name="__EXC7" localSheetId="8">#REF!</definedName>
    <definedName name="__EXC7" localSheetId="12">#REF!</definedName>
    <definedName name="__EXC7">#REF!</definedName>
    <definedName name="__EXC8" localSheetId="8">#REF!</definedName>
    <definedName name="__EXC8" localSheetId="12">#REF!</definedName>
    <definedName name="__EXC8">#REF!</definedName>
    <definedName name="__EXC9" localSheetId="8">#REF!</definedName>
    <definedName name="__EXC9" localSheetId="12">#REF!</definedName>
    <definedName name="__EXC9">#REF!</definedName>
    <definedName name="__f">[21]D_AWG!$E$22</definedName>
    <definedName name="__FC" localSheetId="8">#REF!</definedName>
    <definedName name="__FC" localSheetId="12">#REF!</definedName>
    <definedName name="__FC">#REF!</definedName>
    <definedName name="__FYB02" localSheetId="8">#REF!</definedName>
    <definedName name="__FYB02" localSheetId="12">#REF!</definedName>
    <definedName name="__FYB02">#REF!</definedName>
    <definedName name="__FYB03">[15]BASE!$D$337</definedName>
    <definedName name="__FYB04" localSheetId="8">#REF!</definedName>
    <definedName name="__FYB04" localSheetId="12">#REF!</definedName>
    <definedName name="__FYB04">#REF!</definedName>
    <definedName name="__FYB08">[15]BASE!$D$339</definedName>
    <definedName name="__FYB10" localSheetId="8">#REF!</definedName>
    <definedName name="__FYB10" localSheetId="12">#REF!</definedName>
    <definedName name="__FYB10">#REF!</definedName>
    <definedName name="__HOJ66" localSheetId="8">#REF!</definedName>
    <definedName name="__HOJ66" localSheetId="12">#REF!</definedName>
    <definedName name="__HOJ66">#REF!</definedName>
    <definedName name="__HOJ88" localSheetId="8">#REF!</definedName>
    <definedName name="__HOJ88" localSheetId="12">#REF!</definedName>
    <definedName name="__HOJ88">#REF!</definedName>
    <definedName name="__hpc6">#N/A</definedName>
    <definedName name="__htC1">#N/A</definedName>
    <definedName name="__INF1" localSheetId="8">#REF!</definedName>
    <definedName name="__INF1" localSheetId="12">#REF!</definedName>
    <definedName name="__INF1">#REF!</definedName>
    <definedName name="__jdC1">#N/A</definedName>
    <definedName name="__LA124">[15]BASE!$D$64</definedName>
    <definedName name="__LAC18">[15]BASE!$D$362</definedName>
    <definedName name="__LAI25" localSheetId="8">[22]BASE!#REF!</definedName>
    <definedName name="__LAI25" localSheetId="12">[22]BASE!#REF!</definedName>
    <definedName name="__LAI25">[22]BASE!#REF!</definedName>
    <definedName name="__Lbd2">#N/A</definedName>
    <definedName name="__Lbd4">#N/A</definedName>
    <definedName name="__Lbd6">#N/A</definedName>
    <definedName name="__LcC1">#N/A</definedName>
    <definedName name="__Lct1">#N/A</definedName>
    <definedName name="__lfo1">#N/A</definedName>
    <definedName name="__LPR2">#N/A</definedName>
    <definedName name="__LTC60" localSheetId="8">'[19]ANEXO 3'!#REF!</definedName>
    <definedName name="__LTC60" localSheetId="12">'[19]ANEXO 3'!#REF!</definedName>
    <definedName name="__LTC60">'[19]ANEXO 3'!#REF!</definedName>
    <definedName name="__LTT2">#N/A</definedName>
    <definedName name="__MOR15">[20]CONS!$E$22</definedName>
    <definedName name="__OPC1" localSheetId="8">#REF!</definedName>
    <definedName name="__OPC1" localSheetId="12">#REF!</definedName>
    <definedName name="__OPC1">#REF!</definedName>
    <definedName name="__Pa1">'[23]Paral. 1'!$E:$E</definedName>
    <definedName name="__Pa2">'[23]Paral. 2'!$E:$E</definedName>
    <definedName name="__Pa3">'[23]Paral. 3'!$E:$E</definedName>
    <definedName name="__Pa4">[23]Paral.4!$E:$E</definedName>
    <definedName name="__par1" localSheetId="8">#REF!</definedName>
    <definedName name="__par1" localSheetId="12">#REF!</definedName>
    <definedName name="__par1">#REF!</definedName>
    <definedName name="__par2" localSheetId="8">#REF!</definedName>
    <definedName name="__par2" localSheetId="12">#REF!</definedName>
    <definedName name="__par2">#REF!</definedName>
    <definedName name="__par3" localSheetId="8">#REF!</definedName>
    <definedName name="__par3" localSheetId="12">#REF!</definedName>
    <definedName name="__par3">#REF!</definedName>
    <definedName name="__PJ50" localSheetId="8">#REF!</definedName>
    <definedName name="__PJ50" localSheetId="3">#REF!</definedName>
    <definedName name="__PJ50" localSheetId="12">#REF!</definedName>
    <definedName name="__PJ50">#REF!</definedName>
    <definedName name="__pj51" localSheetId="8">#REF!</definedName>
    <definedName name="__pj51" localSheetId="3">#REF!</definedName>
    <definedName name="__pj51" localSheetId="12">#REF!</definedName>
    <definedName name="__pj51">#REF!</definedName>
    <definedName name="__pl1" localSheetId="8">'[7]Gabinetes ctrol, prot. y med. '!#REF!</definedName>
    <definedName name="__pl1" localSheetId="12">'[7]Gabinetes ctrol, prot. y med. '!#REF!</definedName>
    <definedName name="__pl1">'[7]Gabinetes ctrol, prot. y med. '!#REF!</definedName>
    <definedName name="__pl2" localSheetId="8">'[7]Gabinetes ctrol, prot. y med. '!#REF!</definedName>
    <definedName name="__pl2" localSheetId="12">'[7]Gabinetes ctrol, prot. y med. '!#REF!</definedName>
    <definedName name="__pl2">'[7]Gabinetes ctrol, prot. y med. '!#REF!</definedName>
    <definedName name="__PLC1">#N/A</definedName>
    <definedName name="__Po2" localSheetId="8">[3]REAJUSTESACTA1PROVI!#REF!</definedName>
    <definedName name="__Po2" localSheetId="12">[3]REAJUSTESACTA1PROVI!#REF!</definedName>
    <definedName name="__Po2">[3]REAJUSTESACTA1PROVI!#REF!</definedName>
    <definedName name="__pvC1">#N/A</definedName>
    <definedName name="__r">'[8]Constantes Generales'!$B$1</definedName>
    <definedName name="__R1210JH" localSheetId="8">#REF!</definedName>
    <definedName name="__R1210JH" localSheetId="12">#REF!</definedName>
    <definedName name="__R1210JH">#REF!</definedName>
    <definedName name="__R32EL" localSheetId="8">#REF!</definedName>
    <definedName name="__R32EL" localSheetId="12">#REF!</definedName>
    <definedName name="__R32EL">#REF!</definedName>
    <definedName name="__R32JH">[15]BASE!$D$275</definedName>
    <definedName name="__R42JH" localSheetId="8">#REF!</definedName>
    <definedName name="__R42JH" localSheetId="12">#REF!</definedName>
    <definedName name="__R42JH">#REF!</definedName>
    <definedName name="__R43JH">[15]BASE!$D$273</definedName>
    <definedName name="__R63BB" localSheetId="8">#REF!</definedName>
    <definedName name="__R63BB" localSheetId="12">#REF!</definedName>
    <definedName name="__R63BB">#REF!</definedName>
    <definedName name="__R63JH" localSheetId="8">#REF!</definedName>
    <definedName name="__R63JH" localSheetId="12">#REF!</definedName>
    <definedName name="__R63JH">#REF!</definedName>
    <definedName name="__R64BB">[15]BASE!$D$277</definedName>
    <definedName name="__R64JH">[15]BASE!$D$271</definedName>
    <definedName name="__R83JH" localSheetId="8">#REF!</definedName>
    <definedName name="__R83JH" localSheetId="12">#REF!</definedName>
    <definedName name="__R83JH">#REF!</definedName>
    <definedName name="__R84JH" localSheetId="8">#REF!</definedName>
    <definedName name="__R84JH" localSheetId="12">#REF!</definedName>
    <definedName name="__R84JH">#REF!</definedName>
    <definedName name="__R86JH" localSheetId="8">#REF!</definedName>
    <definedName name="__R86JH" localSheetId="12">#REF!</definedName>
    <definedName name="__R86JH">#REF!</definedName>
    <definedName name="__RED32" localSheetId="8">#REF!</definedName>
    <definedName name="__RED32" localSheetId="12">#REF!</definedName>
    <definedName name="__RED32">#REF!</definedName>
    <definedName name="__REP21" localSheetId="8">#REF!</definedName>
    <definedName name="__REP21" localSheetId="12">#REF!</definedName>
    <definedName name="__REP21">#REF!</definedName>
    <definedName name="__REP42" localSheetId="8">#REF!</definedName>
    <definedName name="__REP42" localSheetId="12">#REF!</definedName>
    <definedName name="__REP42">#REF!</definedName>
    <definedName name="__REP43">[10]BASE!$D$136</definedName>
    <definedName name="__RES64" localSheetId="8">#REF!</definedName>
    <definedName name="__RES64" localSheetId="12">#REF!</definedName>
    <definedName name="__RES64">#REF!</definedName>
    <definedName name="__SBC1">[17]INV!$A$12:$D$15</definedName>
    <definedName name="__SBC3">[17]INV!$F$12:$I$15</definedName>
    <definedName name="__SBC5">[17]INV!$K$12:$N$15</definedName>
    <definedName name="__sPR2">#N/A</definedName>
    <definedName name="__ST106" localSheetId="8">#REF!</definedName>
    <definedName name="__ST106" localSheetId="12">#REF!</definedName>
    <definedName name="__ST106">#REF!</definedName>
    <definedName name="__ST126" localSheetId="8">#REF!</definedName>
    <definedName name="__ST126" localSheetId="12">#REF!</definedName>
    <definedName name="__ST126">#REF!</definedName>
    <definedName name="__ST146" localSheetId="8">#REF!</definedName>
    <definedName name="__ST146" localSheetId="12">#REF!</definedName>
    <definedName name="__ST146">#REF!</definedName>
    <definedName name="__ST166">[4]BASE!$D$248</definedName>
    <definedName name="__ST186" localSheetId="8">#REF!</definedName>
    <definedName name="__ST186" localSheetId="12">#REF!</definedName>
    <definedName name="__ST186">#REF!</definedName>
    <definedName name="__ST206" localSheetId="8">#REF!</definedName>
    <definedName name="__ST206" localSheetId="12">#REF!</definedName>
    <definedName name="__ST206">#REF!</definedName>
    <definedName name="__ST311" localSheetId="8">#REF!</definedName>
    <definedName name="__ST311" localSheetId="12">#REF!</definedName>
    <definedName name="__ST311">#REF!</definedName>
    <definedName name="__ST312" localSheetId="8">#REF!</definedName>
    <definedName name="__ST312" localSheetId="12">#REF!</definedName>
    <definedName name="__ST312">#REF!</definedName>
    <definedName name="__ST32" localSheetId="8">#REF!</definedName>
    <definedName name="__ST32" localSheetId="12">#REF!</definedName>
    <definedName name="__ST32">#REF!</definedName>
    <definedName name="__ST86" localSheetId="8">#REF!</definedName>
    <definedName name="__ST86" localSheetId="12">#REF!</definedName>
    <definedName name="__ST86">#REF!</definedName>
    <definedName name="__STC60" localSheetId="8">'[19]ANEXO 3'!#REF!</definedName>
    <definedName name="__STC60" localSheetId="12">'[19]ANEXO 3'!#REF!</definedName>
    <definedName name="__STC60">'[19]ANEXO 3'!#REF!</definedName>
    <definedName name="__sTT2">#N/A</definedName>
    <definedName name="__TAP2" localSheetId="8">#REF!</definedName>
    <definedName name="__TAP2" localSheetId="12">#REF!</definedName>
    <definedName name="__TAP2">#REF!</definedName>
    <definedName name="__TEE1" localSheetId="8">#REF!</definedName>
    <definedName name="__TEE1" localSheetId="12">#REF!</definedName>
    <definedName name="__TEE1">#REF!</definedName>
    <definedName name="__TEE2" localSheetId="8">#REF!</definedName>
    <definedName name="__TEE2" localSheetId="12">#REF!</definedName>
    <definedName name="__TEE2">#REF!</definedName>
    <definedName name="__TEE32" localSheetId="8">#REF!</definedName>
    <definedName name="__TEE32" localSheetId="12">#REF!</definedName>
    <definedName name="__TEE32">#REF!</definedName>
    <definedName name="__TEE33" localSheetId="8">#REF!</definedName>
    <definedName name="__TEE33" localSheetId="12">#REF!</definedName>
    <definedName name="__TEE33">#REF!</definedName>
    <definedName name="__TEE6">[20]CONS!$E$28</definedName>
    <definedName name="__TEP44">[16]BASE!$D$116</definedName>
    <definedName name="__TES44">[15]BASE!$D$178</definedName>
    <definedName name="__TES64" localSheetId="8">#REF!</definedName>
    <definedName name="__TES64" localSheetId="12">#REF!</definedName>
    <definedName name="__TES64">#REF!</definedName>
    <definedName name="__TES66">[11]BASE!$D$224</definedName>
    <definedName name="__THF12" localSheetId="8">#REF!</definedName>
    <definedName name="__THF12" localSheetId="12">#REF!</definedName>
    <definedName name="__THF12">#REF!</definedName>
    <definedName name="__THF128">[15]BASE!$D$256</definedName>
    <definedName name="__TPE1132" localSheetId="8">[24]BASE!#REF!</definedName>
    <definedName name="__TPE1132" localSheetId="12">[24]BASE!#REF!</definedName>
    <definedName name="__TPE1132">[24]BASE!#REF!</definedName>
    <definedName name="__TPE12">[15]BASE!$D$146</definedName>
    <definedName name="__TPE1331" localSheetId="8">[24]BASE!#REF!</definedName>
    <definedName name="__TPE1331" localSheetId="12">[24]BASE!#REF!</definedName>
    <definedName name="__TPE1331">[24]BASE!#REF!</definedName>
    <definedName name="__TPE1701" localSheetId="8">#REF!</definedName>
    <definedName name="__TPE1701" localSheetId="12">#REF!</definedName>
    <definedName name="__TPE1701">#REF!</definedName>
    <definedName name="__TPE1702" localSheetId="8">[24]BASE!#REF!</definedName>
    <definedName name="__TPE1702" localSheetId="12">[24]BASE!#REF!</definedName>
    <definedName name="__TPE1702">[24]BASE!#REF!</definedName>
    <definedName name="__TPE1703" localSheetId="8">[24]BASE!#REF!</definedName>
    <definedName name="__TPE1703" localSheetId="12">[24]BASE!#REF!</definedName>
    <definedName name="__TPE1703">[24]BASE!#REF!</definedName>
    <definedName name="__TPE1704" localSheetId="8">[24]BASE!#REF!</definedName>
    <definedName name="__TPE1704" localSheetId="12">[24]BASE!#REF!</definedName>
    <definedName name="__TPE1704">[24]BASE!#REF!</definedName>
    <definedName name="__TPE1706" localSheetId="8">[24]BASE!#REF!</definedName>
    <definedName name="__TPE1706" localSheetId="12">[24]BASE!#REF!</definedName>
    <definedName name="__TPE1706">[24]BASE!#REF!</definedName>
    <definedName name="__TPE1708" localSheetId="8">[24]BASE!#REF!</definedName>
    <definedName name="__TPE1708" localSheetId="12">[24]BASE!#REF!</definedName>
    <definedName name="__TPE1708">[24]BASE!#REF!</definedName>
    <definedName name="__TPE1710" localSheetId="8">[24]BASE!#REF!</definedName>
    <definedName name="__TPE1710" localSheetId="12">[24]BASE!#REF!</definedName>
    <definedName name="__TPE1710">[24]BASE!#REF!</definedName>
    <definedName name="__TPE1735" localSheetId="8">[24]BASE!#REF!</definedName>
    <definedName name="__TPE1735" localSheetId="12">[24]BASE!#REF!</definedName>
    <definedName name="__TPE1735">[24]BASE!#REF!</definedName>
    <definedName name="__TPE1763" localSheetId="8">[24]BASE!#REF!</definedName>
    <definedName name="__TPE1763" localSheetId="12">[24]BASE!#REF!</definedName>
    <definedName name="__TPE1763">[24]BASE!#REF!</definedName>
    <definedName name="__TPE1790" localSheetId="8">[24]BASE!#REF!</definedName>
    <definedName name="__TPE1790" localSheetId="12">[24]BASE!#REF!</definedName>
    <definedName name="__TPE1790">[24]BASE!#REF!</definedName>
    <definedName name="__TPE8016">[4]BASE!$D$146</definedName>
    <definedName name="__TPE8020">[4]BASE!$D$147</definedName>
    <definedName name="__TPE8025">[4]BASE!$D$148</definedName>
    <definedName name="__TPF12">[15]BASE!$D$316</definedName>
    <definedName name="__TPN1002">[4]BASE!$D$150</definedName>
    <definedName name="__TPN1003">[4]BASE!$D$151</definedName>
    <definedName name="__TPN1004">[4]BASE!$D$152</definedName>
    <definedName name="__TPN1006">[4]BASE!$D$153</definedName>
    <definedName name="__TPN1008">[4]BASE!$D$154</definedName>
    <definedName name="__TPN1202">[4]BASE!$D$160</definedName>
    <definedName name="__TPN1203">[4]BASE!$D$161</definedName>
    <definedName name="__TPN1204">[4]BASE!$D$162</definedName>
    <definedName name="__TPN1206">[4]BASE!$D$163</definedName>
    <definedName name="__TPN1208">[4]BASE!$D$164</definedName>
    <definedName name="__TPN16012">[4]BASE!$D$167</definedName>
    <definedName name="__TPN1602">[4]BASE!$D$168</definedName>
    <definedName name="__TPN1603">[4]BASE!$D$169</definedName>
    <definedName name="__TPN1604">[4]BASE!$D$170</definedName>
    <definedName name="__TPN1606">[4]BASE!$D$171</definedName>
    <definedName name="__TPN1608">[4]BASE!$D$172</definedName>
    <definedName name="__TPR2">#N/A</definedName>
    <definedName name="__TR114" localSheetId="8">#REF!</definedName>
    <definedName name="__TR114" localSheetId="12">#REF!</definedName>
    <definedName name="__TR114">#REF!</definedName>
    <definedName name="__TST3" localSheetId="8">#REF!</definedName>
    <definedName name="__TST3" localSheetId="12">#REF!</definedName>
    <definedName name="__TST3">#REF!</definedName>
    <definedName name="__TTT2">#N/A</definedName>
    <definedName name="__TUZ22" localSheetId="8">[24]BASE!#REF!</definedName>
    <definedName name="__TUZ22" localSheetId="12">[24]BASE!#REF!</definedName>
    <definedName name="__TUZ22">[24]BASE!#REF!</definedName>
    <definedName name="__TUZ36" localSheetId="8">[24]BASE!#REF!</definedName>
    <definedName name="__TUZ36" localSheetId="12">[24]BASE!#REF!</definedName>
    <definedName name="__TUZ36">[24]BASE!#REF!</definedName>
    <definedName name="__TZ2110" localSheetId="8">#REF!</definedName>
    <definedName name="__TZ2110" localSheetId="12">#REF!</definedName>
    <definedName name="__TZ2110">#REF!</definedName>
    <definedName name="__TZ2112" localSheetId="8">#REF!</definedName>
    <definedName name="__TZ2112" localSheetId="12">#REF!</definedName>
    <definedName name="__TZ2112">#REF!</definedName>
    <definedName name="__TZ2114" localSheetId="8">#REF!</definedName>
    <definedName name="__TZ2114" localSheetId="12">#REF!</definedName>
    <definedName name="__TZ2114">#REF!</definedName>
    <definedName name="__TZ2116" localSheetId="8">#REF!</definedName>
    <definedName name="__TZ2116" localSheetId="12">#REF!</definedName>
    <definedName name="__TZ2116">#REF!</definedName>
    <definedName name="__TZ212">[15]BASE!$D$77</definedName>
    <definedName name="__TZ213">[24]BASE!$D$86</definedName>
    <definedName name="__TZ214">[15]BASE!$D$80</definedName>
    <definedName name="__TZ216">[15]BASE!$D$81</definedName>
    <definedName name="__TZ218">[15]BASE!$D$82</definedName>
    <definedName name="__TZ225" localSheetId="8">#REF!</definedName>
    <definedName name="__TZ225" localSheetId="12">#REF!</definedName>
    <definedName name="__TZ225">#REF!</definedName>
    <definedName name="__TZ2610" localSheetId="8">#REF!</definedName>
    <definedName name="__TZ2610" localSheetId="12">#REF!</definedName>
    <definedName name="__TZ2610">#REF!</definedName>
    <definedName name="__TZ2612" localSheetId="8">#REF!</definedName>
    <definedName name="__TZ2612" localSheetId="12">#REF!</definedName>
    <definedName name="__TZ2612">#REF!</definedName>
    <definedName name="__TZ2616" localSheetId="8">#REF!</definedName>
    <definedName name="__TZ2616" localSheetId="12">#REF!</definedName>
    <definedName name="__TZ2616">#REF!</definedName>
    <definedName name="__TZ262">[11]BASE!$D$99</definedName>
    <definedName name="__TZ263">[15]BASE!$D$89</definedName>
    <definedName name="__TZ264">[15]BASE!$D$90</definedName>
    <definedName name="__TZ266">[15]BASE!$D$91</definedName>
    <definedName name="__TZ268" localSheetId="8">#REF!</definedName>
    <definedName name="__TZ268" localSheetId="12">#REF!</definedName>
    <definedName name="__TZ268">#REF!</definedName>
    <definedName name="__TZ323" localSheetId="8">[24]BASE!#REF!</definedName>
    <definedName name="__TZ323" localSheetId="12">[24]BASE!#REF!</definedName>
    <definedName name="__TZ323">[24]BASE!#REF!</definedName>
    <definedName name="__TZ324" localSheetId="8">[24]BASE!#REF!</definedName>
    <definedName name="__TZ324" localSheetId="12">[24]BASE!#REF!</definedName>
    <definedName name="__TZ324">[24]BASE!#REF!</definedName>
    <definedName name="__TZ32510" localSheetId="8">#REF!</definedName>
    <definedName name="__TZ32510" localSheetId="12">#REF!</definedName>
    <definedName name="__TZ32510">#REF!</definedName>
    <definedName name="__TZ32512" localSheetId="8">#REF!</definedName>
    <definedName name="__TZ32512" localSheetId="12">#REF!</definedName>
    <definedName name="__TZ32512">#REF!</definedName>
    <definedName name="__TZ3253" localSheetId="8">#REF!</definedName>
    <definedName name="__TZ3253" localSheetId="12">#REF!</definedName>
    <definedName name="__TZ3253">#REF!</definedName>
    <definedName name="__TZ3254">[11]BASE!$D$112</definedName>
    <definedName name="__TZ3256">[11]BASE!$D$113</definedName>
    <definedName name="__TZ3258" localSheetId="8">#REF!</definedName>
    <definedName name="__TZ3258" localSheetId="12">#REF!</definedName>
    <definedName name="__TZ3258">#REF!</definedName>
    <definedName name="__TZ4110" localSheetId="8">#REF!</definedName>
    <definedName name="__TZ4110" localSheetId="12">#REF!</definedName>
    <definedName name="__TZ4110">#REF!</definedName>
    <definedName name="__TZ4112" localSheetId="8">#REF!</definedName>
    <definedName name="__TZ4112" localSheetId="12">#REF!</definedName>
    <definedName name="__TZ4112">#REF!</definedName>
    <definedName name="__TZ414">[11]BASE!$D$122</definedName>
    <definedName name="__TZ416">[11]BASE!$D$123</definedName>
    <definedName name="__TZ418">[11]BASE!$D$124</definedName>
    <definedName name="__UDD06" localSheetId="8">#REF!</definedName>
    <definedName name="__UDD06" localSheetId="12">#REF!</definedName>
    <definedName name="__UDD06">#REF!</definedName>
    <definedName name="__UDD08" localSheetId="8">#REF!</definedName>
    <definedName name="__UDD08" localSheetId="12">#REF!</definedName>
    <definedName name="__UDD08">#REF!</definedName>
    <definedName name="__UNI32" localSheetId="8">#REF!</definedName>
    <definedName name="__UNI32" localSheetId="12">#REF!</definedName>
    <definedName name="__UNI32">#REF!</definedName>
    <definedName name="_1" localSheetId="8">#REF!</definedName>
    <definedName name="_1" localSheetId="12">#REF!</definedName>
    <definedName name="_1">#REF!</definedName>
    <definedName name="_1_?쾴?" localSheetId="8">#REF!</definedName>
    <definedName name="_1_?쾴?" localSheetId="12">#REF!</definedName>
    <definedName name="_1_?쾴?">#REF!</definedName>
    <definedName name="_10_3_0Criteria" localSheetId="8">#REF!</definedName>
    <definedName name="_10_3_0Criteria" localSheetId="12">#REF!</definedName>
    <definedName name="_10_3_0Criteria">#REF!</definedName>
    <definedName name="_1000A01">#N/A</definedName>
    <definedName name="_11">#N/A</definedName>
    <definedName name="_11Å__·¹_ÀÓ">#N/A</definedName>
    <definedName name="_12ãæÐ_ÍïÞÀ_Íª">#N/A</definedName>
    <definedName name="_13G_0Extr" localSheetId="8">#REF!</definedName>
    <definedName name="_13G_0Extr" localSheetId="12">#REF!</definedName>
    <definedName name="_13G_0Extr">#REF!</definedName>
    <definedName name="_14G_0Extr" localSheetId="8">#REF!</definedName>
    <definedName name="_14G_0Extr" localSheetId="12">#REF!</definedName>
    <definedName name="_14G_0Extr">#REF!</definedName>
    <definedName name="_15G_0Extract" localSheetId="8">#REF!</definedName>
    <definedName name="_15G_0Extract" localSheetId="12">#REF!</definedName>
    <definedName name="_15G_0Extract">#REF!</definedName>
    <definedName name="_16G_0Extract" localSheetId="8">#REF!</definedName>
    <definedName name="_16G_0Extract" localSheetId="12">#REF!</definedName>
    <definedName name="_16G_0Extract">#REF!</definedName>
    <definedName name="_17GO1_" localSheetId="8">#REF!</definedName>
    <definedName name="_17GO1_" localSheetId="12">#REF!</definedName>
    <definedName name="_17GO1_">#REF!</definedName>
    <definedName name="_18GO2_" localSheetId="8">#REF!</definedName>
    <definedName name="_18GO2_" localSheetId="12">#REF!</definedName>
    <definedName name="_18GO2_">#REF!</definedName>
    <definedName name="_19go3_" localSheetId="8">#REF!</definedName>
    <definedName name="_19go3_" localSheetId="12">#REF!</definedName>
    <definedName name="_19go3_">#REF!</definedName>
    <definedName name="_1Sin_nombre" localSheetId="8">#REF!</definedName>
    <definedName name="_1Sin_nombre" localSheetId="12">#REF!</definedName>
    <definedName name="_1Sin_nombre">#REF!</definedName>
    <definedName name="_2" localSheetId="8">#REF!</definedName>
    <definedName name="_2" localSheetId="12">#REF!</definedName>
    <definedName name="_2">#REF!</definedName>
    <definedName name="_2_?쾴?_?" localSheetId="8">#REF!</definedName>
    <definedName name="_2_?쾴?_?" localSheetId="12">#REF!</definedName>
    <definedName name="_2_?쾴?_?">#REF!</definedName>
    <definedName name="_21P1_" localSheetId="8">#REF!</definedName>
    <definedName name="_21P1_" localSheetId="12">#REF!</definedName>
    <definedName name="_21P1_">#REF!</definedName>
    <definedName name="_22">#N/A</definedName>
    <definedName name="_23P10_" localSheetId="8">#REF!</definedName>
    <definedName name="_23P10_" localSheetId="12">#REF!</definedName>
    <definedName name="_23P10_">#REF!</definedName>
    <definedName name="_25P11_" localSheetId="8">#REF!</definedName>
    <definedName name="_25P11_" localSheetId="12">#REF!</definedName>
    <definedName name="_25P11_">#REF!</definedName>
    <definedName name="_27P12_" localSheetId="8">#REF!</definedName>
    <definedName name="_27P12_" localSheetId="12">#REF!</definedName>
    <definedName name="_27P12_">#REF!</definedName>
    <definedName name="_29P13_" localSheetId="8">#REF!</definedName>
    <definedName name="_29P13_" localSheetId="12">#REF!</definedName>
    <definedName name="_29P13_">#REF!</definedName>
    <definedName name="_2VIG_V5">#N/A</definedName>
    <definedName name="_3_?쾴?___P" localSheetId="8">#REF!</definedName>
    <definedName name="_3_?쾴?___P" localSheetId="12">#REF!</definedName>
    <definedName name="_3_?쾴?___P">#REF!</definedName>
    <definedName name="_31P14_" localSheetId="8">#REF!</definedName>
    <definedName name="_31P14_" localSheetId="12">#REF!</definedName>
    <definedName name="_31P14_">#REF!</definedName>
    <definedName name="_33P15_" localSheetId="8">#REF!</definedName>
    <definedName name="_33P15_" localSheetId="12">#REF!</definedName>
    <definedName name="_33P15_">#REF!</definedName>
    <definedName name="_35P16_" localSheetId="8">#REF!</definedName>
    <definedName name="_35P16_" localSheetId="12">#REF!</definedName>
    <definedName name="_35P16_">#REF!</definedName>
    <definedName name="_37P17_" localSheetId="8">#REF!</definedName>
    <definedName name="_37P17_" localSheetId="12">#REF!</definedName>
    <definedName name="_37P17_">#REF!</definedName>
    <definedName name="_39P2_" localSheetId="8">#REF!</definedName>
    <definedName name="_39P2_" localSheetId="12">#REF!</definedName>
    <definedName name="_39P2_">#REF!</definedName>
    <definedName name="_4_?쾴?_T" localSheetId="8">#REF!</definedName>
    <definedName name="_4_?쾴?_T" localSheetId="12">#REF!</definedName>
    <definedName name="_4_?쾴?_T">#REF!</definedName>
    <definedName name="_41P3_" localSheetId="8">#REF!</definedName>
    <definedName name="_41P3_" localSheetId="12">#REF!</definedName>
    <definedName name="_41P3_">#REF!</definedName>
    <definedName name="_43P4_" localSheetId="8">#REF!</definedName>
    <definedName name="_43P4_" localSheetId="12">#REF!</definedName>
    <definedName name="_43P4_">#REF!</definedName>
    <definedName name="_４４__分_期" localSheetId="8">#REF!</definedName>
    <definedName name="_４４__分_期" localSheetId="12">#REF!</definedName>
    <definedName name="_４４__分_期">#REF!</definedName>
    <definedName name="_45P5_" localSheetId="8">#REF!</definedName>
    <definedName name="_45P5_" localSheetId="12">#REF!</definedName>
    <definedName name="_45P5_">#REF!</definedName>
    <definedName name="_47P6_" localSheetId="8">#REF!</definedName>
    <definedName name="_47P6_" localSheetId="12">#REF!</definedName>
    <definedName name="_47P6_">#REF!</definedName>
    <definedName name="_49P7_" localSheetId="8">#REF!</definedName>
    <definedName name="_49P7_" localSheetId="12">#REF!</definedName>
    <definedName name="_49P7_">#REF!</definedName>
    <definedName name="_51P8_" localSheetId="8">#REF!</definedName>
    <definedName name="_51P8_" localSheetId="12">#REF!</definedName>
    <definedName name="_51P8_">#REF!</definedName>
    <definedName name="_53P9_" localSheetId="8">#REF!</definedName>
    <definedName name="_53P9_" localSheetId="12">#REF!</definedName>
    <definedName name="_53P9_">#REF!</definedName>
    <definedName name="_5Å__·¹_ÀÓ">#N/A</definedName>
    <definedName name="_5VIG_V5" localSheetId="8">#REF!</definedName>
    <definedName name="_5VIG_V5" localSheetId="12">#REF!</definedName>
    <definedName name="_5VIG_V5">#REF!</definedName>
    <definedName name="_6ãæÐ_ÍïÞÀ_Íª">#N/A</definedName>
    <definedName name="_7_3_0Crite" localSheetId="8">#REF!</definedName>
    <definedName name="_7_3_0Crite" localSheetId="12">#REF!</definedName>
    <definedName name="_7_3_0Crite">#REF!</definedName>
    <definedName name="_7GO1_" localSheetId="8">#REF!</definedName>
    <definedName name="_7GO1_" localSheetId="12">#REF!</definedName>
    <definedName name="_7GO1_">#REF!</definedName>
    <definedName name="_8_3_0Crite" localSheetId="8">#REF!</definedName>
    <definedName name="_8_3_0Crite" localSheetId="12">#REF!</definedName>
    <definedName name="_8_3_0Crite">#REF!</definedName>
    <definedName name="_8GO2_" localSheetId="8">#REF!</definedName>
    <definedName name="_8GO2_" localSheetId="12">#REF!</definedName>
    <definedName name="_8GO2_">#REF!</definedName>
    <definedName name="_9_3_0Criteria" localSheetId="8">#REF!</definedName>
    <definedName name="_9_3_0Criteria" localSheetId="12">#REF!</definedName>
    <definedName name="_9_3_0Criteria">#REF!</definedName>
    <definedName name="_9go3_" localSheetId="8">#REF!</definedName>
    <definedName name="_9go3_" localSheetId="12">#REF!</definedName>
    <definedName name="_9go3_">#REF!</definedName>
    <definedName name="_A2" hidden="1">{#N/A,#N/A,FALSE,"Costos Productos 6A";#N/A,#N/A,FALSE,"Costo Unitario Total H-94-12"}</definedName>
    <definedName name="_Abd2">'[25]Estructuras Concreto'!$D$223</definedName>
    <definedName name="_Abd4">'[25]Estructuras Concreto'!$D$231</definedName>
    <definedName name="_Abd6">'[25]Estructuras Concreto'!$D$238</definedName>
    <definedName name="_AcC1">'[25]Estructuras Concreto'!$D$206</definedName>
    <definedName name="_AcC2" localSheetId="8">#REF!</definedName>
    <definedName name="_AcC2" localSheetId="12">#REF!</definedName>
    <definedName name="_AcC2">#REF!</definedName>
    <definedName name="_Act1">'[25]Estructuras Concreto'!$D$246</definedName>
    <definedName name="_Act2" localSheetId="8">#REF!</definedName>
    <definedName name="_Act2" localSheetId="12">#REF!</definedName>
    <definedName name="_Act2">#REF!</definedName>
    <definedName name="_ADH12">[26]BASE!$D$344</definedName>
    <definedName name="_ADM12">[26]BASE!$D$345</definedName>
    <definedName name="_ADM2" localSheetId="8">#REF!</definedName>
    <definedName name="_ADM2" localSheetId="12">#REF!</definedName>
    <definedName name="_ADM2">#REF!</definedName>
    <definedName name="_ADM3" localSheetId="8">#REF!</definedName>
    <definedName name="_ADM3" localSheetId="12">#REF!</definedName>
    <definedName name="_ADM3">#REF!</definedName>
    <definedName name="_ADM4" localSheetId="8">#REF!</definedName>
    <definedName name="_ADM4" localSheetId="12">#REF!</definedName>
    <definedName name="_ADM4">#REF!</definedName>
    <definedName name="_ADP1" localSheetId="8">#REF!</definedName>
    <definedName name="_ADP1" localSheetId="12">#REF!</definedName>
    <definedName name="_ADP1">#REF!</definedName>
    <definedName name="_AFC1">[17]INV!$A$25:$D$28</definedName>
    <definedName name="_AFC3">[17]INV!$F$25:$I$28</definedName>
    <definedName name="_AFC5">[17]INV!$K$25:$N$28</definedName>
    <definedName name="_Afo1">'[25]Estructuras Concreto'!$D$166</definedName>
    <definedName name="_AIU1" localSheetId="8">#REF!</definedName>
    <definedName name="_AIU1" localSheetId="12">#REF!</definedName>
    <definedName name="_AIU1">#REF!</definedName>
    <definedName name="_AIU2">[27]BASE!$C$5</definedName>
    <definedName name="_ApC1">'[25]Estructuras Concreto'!$D$210</definedName>
    <definedName name="_ApC2" localSheetId="8">#REF!</definedName>
    <definedName name="_ApC2" localSheetId="12">#REF!</definedName>
    <definedName name="_ApC2">#REF!</definedName>
    <definedName name="_APR2">'[25]Estructuras Concreto'!$D$127</definedName>
    <definedName name="_APU221" localSheetId="8">#REF!</definedName>
    <definedName name="_APU221" localSheetId="3">#REF!</definedName>
    <definedName name="_APU221" localSheetId="12">#REF!</definedName>
    <definedName name="_APU221">#REF!</definedName>
    <definedName name="_APU465" localSheetId="8">[28]!absc</definedName>
    <definedName name="_APU465" localSheetId="3">[28]!absc</definedName>
    <definedName name="_APU465" localSheetId="12">[28]!absc</definedName>
    <definedName name="_APU465">[28]!absc</definedName>
    <definedName name="_ATT2">'[25]Estructuras Concreto'!$D$116</definedName>
    <definedName name="_B136044" localSheetId="8">#REF!</definedName>
    <definedName name="_B136044" localSheetId="12">#REF!</definedName>
    <definedName name="_B136044">#REF!</definedName>
    <definedName name="_B150019" localSheetId="8">#REF!</definedName>
    <definedName name="_B150019" localSheetId="12">#REF!</definedName>
    <definedName name="_B150019">#REF!</definedName>
    <definedName name="_B195381" localSheetId="8">#REF!</definedName>
    <definedName name="_B195381" localSheetId="12">#REF!</definedName>
    <definedName name="_B195381">#REF!</definedName>
    <definedName name="_BAZ10" localSheetId="8">#REF!</definedName>
    <definedName name="_BAZ10" localSheetId="12">#REF!</definedName>
    <definedName name="_BAZ10">#REF!</definedName>
    <definedName name="_BGC1">[17]INV!$A$5:$D$8</definedName>
    <definedName name="_BGC3">[17]INV!$F$5:$I$8</definedName>
    <definedName name="_BGC5">[17]INV!$K$5:$N$8</definedName>
    <definedName name="_BLO20" localSheetId="8">#REF!</definedName>
    <definedName name="_BLO20" localSheetId="12">#REF!</definedName>
    <definedName name="_BLO20">#REF!</definedName>
    <definedName name="_BPR2">'[25]Estructuras Concreto'!$D$124</definedName>
    <definedName name="_BTC60" localSheetId="8">'[29]Estructuras Concreto'!#REF!</definedName>
    <definedName name="_BTC60" localSheetId="12">'[29]Estructuras Concreto'!#REF!</definedName>
    <definedName name="_BTC60">'[29]Estructuras Concreto'!#REF!</definedName>
    <definedName name="_BTT2">'[25]Estructuras Concreto'!$D$113</definedName>
    <definedName name="_C2254JH">[15]BASE!$D$298</definedName>
    <definedName name="_C2256JH" localSheetId="8">#REF!</definedName>
    <definedName name="_C2256JH" localSheetId="12">#REF!</definedName>
    <definedName name="_C2256JH">#REF!</definedName>
    <definedName name="_C452JH">[15]BASE!$D$294</definedName>
    <definedName name="_C903L">[15]BASE!$D$376</definedName>
    <definedName name="_C908J" localSheetId="8">#REF!</definedName>
    <definedName name="_C908J" localSheetId="12">#REF!</definedName>
    <definedName name="_C908J">#REF!</definedName>
    <definedName name="_CAC1">[17]INV!$A$19:$D$22</definedName>
    <definedName name="_CAC3">[17]INV!$F$19:$I$22</definedName>
    <definedName name="_CAC5">[17]INV!$K$19:$N$22</definedName>
    <definedName name="_CAN28">[24]BASE!$D$479</definedName>
    <definedName name="_CAP1" localSheetId="8">#REF!</definedName>
    <definedName name="_CAP1" localSheetId="12">#REF!</definedName>
    <definedName name="_CAP1">#REF!</definedName>
    <definedName name="_CAP10" localSheetId="8">#REF!</definedName>
    <definedName name="_CAP10" localSheetId="12">#REF!</definedName>
    <definedName name="_CAP10">#REF!</definedName>
    <definedName name="_CAP11" localSheetId="8">#REF!</definedName>
    <definedName name="_CAP11" localSheetId="12">#REF!</definedName>
    <definedName name="_CAP11">#REF!</definedName>
    <definedName name="_CAP12" localSheetId="8">#REF!</definedName>
    <definedName name="_CAP12" localSheetId="12">#REF!</definedName>
    <definedName name="_CAP12">#REF!</definedName>
    <definedName name="_CAP13" localSheetId="8">#REF!</definedName>
    <definedName name="_CAP13" localSheetId="12">#REF!</definedName>
    <definedName name="_CAP13">#REF!</definedName>
    <definedName name="_CAP2" localSheetId="8">#REF!</definedName>
    <definedName name="_CAP2" localSheetId="12">#REF!</definedName>
    <definedName name="_CAP2">#REF!</definedName>
    <definedName name="_CAP3" localSheetId="8">#REF!</definedName>
    <definedName name="_CAP3" localSheetId="12">#REF!</definedName>
    <definedName name="_CAP3">#REF!</definedName>
    <definedName name="_CAP30" localSheetId="8">#REF!</definedName>
    <definedName name="_CAP30" localSheetId="12">#REF!</definedName>
    <definedName name="_CAP30">#REF!</definedName>
    <definedName name="_CAP4" localSheetId="8">#REF!</definedName>
    <definedName name="_CAP4" localSheetId="12">#REF!</definedName>
    <definedName name="_CAP4">#REF!</definedName>
    <definedName name="_CAP5" localSheetId="8">#REF!</definedName>
    <definedName name="_CAP5" localSheetId="12">#REF!</definedName>
    <definedName name="_CAP5">#REF!</definedName>
    <definedName name="_CAP6" localSheetId="8">#REF!</definedName>
    <definedName name="_CAP6" localSheetId="12">#REF!</definedName>
    <definedName name="_CAP6">#REF!</definedName>
    <definedName name="_CAP7" localSheetId="8">#REF!</definedName>
    <definedName name="_CAP7" localSheetId="12">#REF!</definedName>
    <definedName name="_CAP7">#REF!</definedName>
    <definedName name="_CAP8" localSheetId="8">#REF!</definedName>
    <definedName name="_CAP8" localSheetId="12">#REF!</definedName>
    <definedName name="_CAP8">#REF!</definedName>
    <definedName name="_CAP9" localSheetId="8">#REF!</definedName>
    <definedName name="_CAP9" localSheetId="12">#REF!</definedName>
    <definedName name="_CAP9">#REF!</definedName>
    <definedName name="_Cod1" localSheetId="8">#REF!</definedName>
    <definedName name="_Cod1" localSheetId="12">#REF!</definedName>
    <definedName name="_Cod1">#REF!</definedName>
    <definedName name="_COD906">[20]CONS!$E$29</definedName>
    <definedName name="_CON221" localSheetId="8">#REF!</definedName>
    <definedName name="_CON221" localSheetId="12">#REF!</definedName>
    <definedName name="_CON221">#REF!</definedName>
    <definedName name="_CUA44" localSheetId="8">#REF!</definedName>
    <definedName name="_CUA44" localSheetId="12">#REF!</definedName>
    <definedName name="_CUA44">#REF!</definedName>
    <definedName name="_D119353" localSheetId="8">#REF!</definedName>
    <definedName name="_D119353" localSheetId="12">#REF!</definedName>
    <definedName name="_D119353">#REF!</definedName>
    <definedName name="_D151661" localSheetId="8">#REF!</definedName>
    <definedName name="_D151661" localSheetId="12">#REF!</definedName>
    <definedName name="_D151661">#REF!</definedName>
    <definedName name="_DAT1" localSheetId="8">#REF!</definedName>
    <definedName name="_DAT1" localSheetId="12">#REF!</definedName>
    <definedName name="_DAT1">#REF!</definedName>
    <definedName name="_DAT2" localSheetId="8">#REF!</definedName>
    <definedName name="_DAT2" localSheetId="12">#REF!</definedName>
    <definedName name="_DAT2">#REF!</definedName>
    <definedName name="_DAT3" localSheetId="8">#REF!</definedName>
    <definedName name="_DAT3" localSheetId="12">#REF!</definedName>
    <definedName name="_DAT3">#REF!</definedName>
    <definedName name="_DAT4" localSheetId="8">#REF!</definedName>
    <definedName name="_DAT4" localSheetId="12">#REF!</definedName>
    <definedName name="_DAT4">#REF!</definedName>
    <definedName name="_Dist_Bin" hidden="1">#N/A</definedName>
    <definedName name="_DPR2">'[25]Estructuras Concreto'!$D$129</definedName>
    <definedName name="_DTT2">'[25]Estructuras Concreto'!$D$118</definedName>
    <definedName name="_EEF110" localSheetId="8">#REF!</definedName>
    <definedName name="_EEF110" localSheetId="12">#REF!</definedName>
    <definedName name="_EEF110">#REF!</definedName>
    <definedName name="_ELL45" localSheetId="8">#REF!</definedName>
    <definedName name="_ELL45" localSheetId="12">#REF!</definedName>
    <definedName name="_ELL45">#REF!</definedName>
    <definedName name="_ELL90" localSheetId="8">#REF!</definedName>
    <definedName name="_ELL90" localSheetId="12">#REF!</definedName>
    <definedName name="_ELL90">#REF!</definedName>
    <definedName name="_EPR2">'[25]Estructuras Concreto'!$D$128</definedName>
    <definedName name="_EQM47">[30]PRECIOS!$B$142</definedName>
    <definedName name="_EST1" localSheetId="8">#REF!</definedName>
    <definedName name="_EST1" localSheetId="12">#REF!</definedName>
    <definedName name="_EST1">#REF!</definedName>
    <definedName name="_EST10" localSheetId="8">#REF!</definedName>
    <definedName name="_EST10" localSheetId="12">#REF!</definedName>
    <definedName name="_EST10">#REF!</definedName>
    <definedName name="_EST11" localSheetId="8">#REF!</definedName>
    <definedName name="_EST11" localSheetId="12">#REF!</definedName>
    <definedName name="_EST11">#REF!</definedName>
    <definedName name="_EST12" localSheetId="8">#REF!</definedName>
    <definedName name="_EST12" localSheetId="12">#REF!</definedName>
    <definedName name="_EST12">#REF!</definedName>
    <definedName name="_EST13" localSheetId="8">#REF!</definedName>
    <definedName name="_EST13" localSheetId="12">#REF!</definedName>
    <definedName name="_EST13">#REF!</definedName>
    <definedName name="_EST14" localSheetId="8">#REF!</definedName>
    <definedName name="_EST14" localSheetId="12">#REF!</definedName>
    <definedName name="_EST14">#REF!</definedName>
    <definedName name="_EST15" localSheetId="8">#REF!</definedName>
    <definedName name="_EST15" localSheetId="12">#REF!</definedName>
    <definedName name="_EST15">#REF!</definedName>
    <definedName name="_EST16" localSheetId="8">#REF!</definedName>
    <definedName name="_EST16" localSheetId="12">#REF!</definedName>
    <definedName name="_EST16">#REF!</definedName>
    <definedName name="_EST17" localSheetId="8">#REF!</definedName>
    <definedName name="_EST17" localSheetId="12">#REF!</definedName>
    <definedName name="_EST17">#REF!</definedName>
    <definedName name="_EST18" localSheetId="8">#REF!</definedName>
    <definedName name="_EST18" localSheetId="12">#REF!</definedName>
    <definedName name="_EST18">#REF!</definedName>
    <definedName name="_EST19" localSheetId="8">#REF!</definedName>
    <definedName name="_EST19" localSheetId="12">#REF!</definedName>
    <definedName name="_EST19">#REF!</definedName>
    <definedName name="_EST2" localSheetId="8">#REF!</definedName>
    <definedName name="_EST2" localSheetId="12">#REF!</definedName>
    <definedName name="_EST2">#REF!</definedName>
    <definedName name="_EST23" localSheetId="8">#REF!</definedName>
    <definedName name="_EST23" localSheetId="12">#REF!</definedName>
    <definedName name="_EST23">#REF!</definedName>
    <definedName name="_EST3" localSheetId="8">#REF!</definedName>
    <definedName name="_EST3" localSheetId="12">#REF!</definedName>
    <definedName name="_EST3">#REF!</definedName>
    <definedName name="_EST4" localSheetId="8">#REF!</definedName>
    <definedName name="_EST4" localSheetId="12">#REF!</definedName>
    <definedName name="_EST4">#REF!</definedName>
    <definedName name="_EST5" localSheetId="8">#REF!</definedName>
    <definedName name="_EST5" localSheetId="12">#REF!</definedName>
    <definedName name="_EST5">#REF!</definedName>
    <definedName name="_EST6" localSheetId="8">#REF!</definedName>
    <definedName name="_EST6" localSheetId="12">#REF!</definedName>
    <definedName name="_EST6">#REF!</definedName>
    <definedName name="_EST7" localSheetId="8">#REF!</definedName>
    <definedName name="_EST7" localSheetId="12">#REF!</definedName>
    <definedName name="_EST7">#REF!</definedName>
    <definedName name="_EST8" localSheetId="8">#REF!</definedName>
    <definedName name="_EST8" localSheetId="12">#REF!</definedName>
    <definedName name="_EST8">#REF!</definedName>
    <definedName name="_EST9" localSheetId="8">#REF!</definedName>
    <definedName name="_EST9" localSheetId="12">#REF!</definedName>
    <definedName name="_EST9">#REF!</definedName>
    <definedName name="_ETC60" localSheetId="8">'[29]Estructuras Concreto'!#REF!</definedName>
    <definedName name="_ETC60" localSheetId="12">'[29]Estructuras Concreto'!#REF!</definedName>
    <definedName name="_ETC60">'[29]Estructuras Concreto'!#REF!</definedName>
    <definedName name="_ETF315" localSheetId="8">#REF!</definedName>
    <definedName name="_ETF315" localSheetId="12">#REF!</definedName>
    <definedName name="_ETF315">#REF!</definedName>
    <definedName name="_ETT2">'[25]Estructuras Concreto'!$D$117</definedName>
    <definedName name="_EXC1" localSheetId="8">#REF!</definedName>
    <definedName name="_EXC1" localSheetId="12">#REF!</definedName>
    <definedName name="_EXC1">#REF!</definedName>
    <definedName name="_EXC10" localSheetId="8">#REF!</definedName>
    <definedName name="_EXC10" localSheetId="12">#REF!</definedName>
    <definedName name="_EXC10">#REF!</definedName>
    <definedName name="_EXC11" localSheetId="8">#REF!</definedName>
    <definedName name="_EXC11" localSheetId="12">#REF!</definedName>
    <definedName name="_EXC11">#REF!</definedName>
    <definedName name="_EXC12" localSheetId="8">#REF!</definedName>
    <definedName name="_EXC12" localSheetId="12">#REF!</definedName>
    <definedName name="_EXC12">#REF!</definedName>
    <definedName name="_EXC2" localSheetId="8">#REF!</definedName>
    <definedName name="_EXC2" localSheetId="12">#REF!</definedName>
    <definedName name="_EXC2">#REF!</definedName>
    <definedName name="_EXC3" localSheetId="8">#REF!</definedName>
    <definedName name="_EXC3" localSheetId="12">#REF!</definedName>
    <definedName name="_EXC3">#REF!</definedName>
    <definedName name="_EXC4" localSheetId="8">#REF!</definedName>
    <definedName name="_EXC4" localSheetId="12">#REF!</definedName>
    <definedName name="_EXC4">#REF!</definedName>
    <definedName name="_EXC5" localSheetId="8">#REF!</definedName>
    <definedName name="_EXC5" localSheetId="12">#REF!</definedName>
    <definedName name="_EXC5">#REF!</definedName>
    <definedName name="_EXC6" localSheetId="8">#REF!</definedName>
    <definedName name="_EXC6" localSheetId="12">#REF!</definedName>
    <definedName name="_EXC6">#REF!</definedName>
    <definedName name="_EXC7" localSheetId="8">#REF!</definedName>
    <definedName name="_EXC7" localSheetId="12">#REF!</definedName>
    <definedName name="_EXC7">#REF!</definedName>
    <definedName name="_EXC8" localSheetId="8">#REF!</definedName>
    <definedName name="_EXC8" localSheetId="12">#REF!</definedName>
    <definedName name="_EXC8">#REF!</definedName>
    <definedName name="_EXC9" localSheetId="8">#REF!</definedName>
    <definedName name="_EXC9" localSheetId="12">#REF!</definedName>
    <definedName name="_EXC9">#REF!</definedName>
    <definedName name="_f">[21]D_AWG!$E$22</definedName>
    <definedName name="_F206218" localSheetId="8">#REF!</definedName>
    <definedName name="_F206218" localSheetId="12">#REF!</definedName>
    <definedName name="_F206218">#REF!</definedName>
    <definedName name="_f211166" localSheetId="8">#REF!</definedName>
    <definedName name="_f211166" localSheetId="12">#REF!</definedName>
    <definedName name="_f211166">#REF!</definedName>
    <definedName name="_FC" localSheetId="8">#REF!</definedName>
    <definedName name="_FC" localSheetId="12">#REF!</definedName>
    <definedName name="_FC">#REF!</definedName>
    <definedName name="_Fill" localSheetId="8" hidden="1">#REF!</definedName>
    <definedName name="_Fill" localSheetId="12" hidden="1">#REF!</definedName>
    <definedName name="_Fill" hidden="1">#REF!</definedName>
    <definedName name="_xlnm._FilterDatabase" localSheetId="8" hidden="1">'[31]46W9'!#REF!</definedName>
    <definedName name="_xlnm._FilterDatabase" localSheetId="12" hidden="1">'[31]46W9'!#REF!</definedName>
    <definedName name="_xlnm._FilterDatabase" hidden="1">'[31]46W9'!#REF!</definedName>
    <definedName name="_FYB02" localSheetId="8">#REF!</definedName>
    <definedName name="_FYB02" localSheetId="12">#REF!</definedName>
    <definedName name="_FYB02">#REF!</definedName>
    <definedName name="_FYB03" localSheetId="8">#REF!</definedName>
    <definedName name="_FYB03" localSheetId="12">#REF!</definedName>
    <definedName name="_FYB03">#REF!</definedName>
    <definedName name="_FYB04" localSheetId="8">#REF!</definedName>
    <definedName name="_FYB04" localSheetId="12">#REF!</definedName>
    <definedName name="_FYB04">#REF!</definedName>
    <definedName name="_FYB08" localSheetId="8">#REF!</definedName>
    <definedName name="_FYB08" localSheetId="12">#REF!</definedName>
    <definedName name="_FYB08">#REF!</definedName>
    <definedName name="_FYB10" localSheetId="8">#REF!</definedName>
    <definedName name="_FYB10" localSheetId="12">#REF!</definedName>
    <definedName name="_FYB10">#REF!</definedName>
    <definedName name="_geo4000">[32]PrecRec!$D$40</definedName>
    <definedName name="_HED2" localSheetId="8">#REF!</definedName>
    <definedName name="_HED2" localSheetId="12">#REF!</definedName>
    <definedName name="_HED2">#REF!</definedName>
    <definedName name="_HOJ66" localSheetId="8">#REF!</definedName>
    <definedName name="_HOJ66" localSheetId="12">#REF!</definedName>
    <definedName name="_HOJ66">#REF!</definedName>
    <definedName name="_HOJ88" localSheetId="8">#REF!</definedName>
    <definedName name="_HOJ88" localSheetId="12">#REF!</definedName>
    <definedName name="_HOJ88">#REF!</definedName>
    <definedName name="_hpc6">'[25]Estructuras Concreto'!$D$244</definedName>
    <definedName name="_htC1">'[25]Estructuras Concreto'!$D$208</definedName>
    <definedName name="_htC2" localSheetId="8">#REF!</definedName>
    <definedName name="_htC2" localSheetId="12">#REF!</definedName>
    <definedName name="_htC2">#REF!</definedName>
    <definedName name="_INF1" localSheetId="8">#REF!</definedName>
    <definedName name="_INF1" localSheetId="12">#REF!</definedName>
    <definedName name="_INF1">#REF!</definedName>
    <definedName name="_jdC1">'[25]Estructuras Concreto'!$D$214</definedName>
    <definedName name="_jdC2" localSheetId="8">#REF!</definedName>
    <definedName name="_jdC2" localSheetId="12">#REF!</definedName>
    <definedName name="_jdC2">#REF!</definedName>
    <definedName name="_JGA1" localSheetId="8">'[7]Gabinetes ctrol, prot. y med. '!#REF!</definedName>
    <definedName name="_JGA1" localSheetId="12">'[7]Gabinetes ctrol, prot. y med. '!#REF!</definedName>
    <definedName name="_JGA1">'[7]Gabinetes ctrol, prot. y med. '!#REF!</definedName>
    <definedName name="_JGA2" localSheetId="8">'[7]Gabinetes ctrol, prot. y med. '!#REF!</definedName>
    <definedName name="_JGA2" localSheetId="12">'[7]Gabinetes ctrol, prot. y med. '!#REF!</definedName>
    <definedName name="_JGA2">'[7]Gabinetes ctrol, prot. y med. '!#REF!</definedName>
    <definedName name="_JGA3" localSheetId="8">'[7]Gabinetes ctrol, prot. y med. '!#REF!</definedName>
    <definedName name="_JGA3" localSheetId="12">'[7]Gabinetes ctrol, prot. y med. '!#REF!</definedName>
    <definedName name="_JGA3">'[7]Gabinetes ctrol, prot. y med. '!#REF!</definedName>
    <definedName name="_JGA4" localSheetId="8">'[7]Gabinetes ctrol, prot. y med. '!#REF!</definedName>
    <definedName name="_JGA4" localSheetId="12">'[7]Gabinetes ctrol, prot. y med. '!#REF!</definedName>
    <definedName name="_JGA4">'[7]Gabinetes ctrol, prot. y med. '!#REF!</definedName>
    <definedName name="_Key1" localSheetId="8" hidden="1">#REF!</definedName>
    <definedName name="_Key1" localSheetId="12" hidden="1">#REF!</definedName>
    <definedName name="_Key1" hidden="1">#REF!</definedName>
    <definedName name="_Key2" localSheetId="8" hidden="1">#REF!</definedName>
    <definedName name="_Key2" localSheetId="12" hidden="1">#REF!</definedName>
    <definedName name="_Key2" hidden="1">#REF!</definedName>
    <definedName name="_LA124" localSheetId="8">#REF!</definedName>
    <definedName name="_LA124" localSheetId="12">#REF!</definedName>
    <definedName name="_LA124">#REF!</definedName>
    <definedName name="_LA1524">[16]BASE!$D$71</definedName>
    <definedName name="_LAC18" localSheetId="8">#REF!</definedName>
    <definedName name="_LAC18" localSheetId="12">#REF!</definedName>
    <definedName name="_LAC18">#REF!</definedName>
    <definedName name="_Lbd2">'[25]Estructuras Concreto'!$D$224</definedName>
    <definedName name="_Lbd4">'[25]Estructuras Concreto'!$D$232</definedName>
    <definedName name="_Lbd6">'[25]Estructuras Concreto'!$D$239</definedName>
    <definedName name="_LcC1">'[25]Estructuras Concreto'!$D$207</definedName>
    <definedName name="_LcC2" localSheetId="8">#REF!</definedName>
    <definedName name="_LcC2" localSheetId="12">#REF!</definedName>
    <definedName name="_LcC2">#REF!</definedName>
    <definedName name="_Lct1">'[25]Estructuras Concreto'!$D$247</definedName>
    <definedName name="_Lct2" localSheetId="8">#REF!</definedName>
    <definedName name="_Lct2" localSheetId="12">#REF!</definedName>
    <definedName name="_Lct2">#REF!</definedName>
    <definedName name="_lfo1">'[25]Estructuras Concreto'!$D$167</definedName>
    <definedName name="_LPR2">'[25]Estructuras Concreto'!$D$125</definedName>
    <definedName name="_LTC60" localSheetId="8">'[29]Estructuras Concreto'!#REF!</definedName>
    <definedName name="_LTC60" localSheetId="12">'[29]Estructuras Concreto'!#REF!</definedName>
    <definedName name="_LTC60">'[29]Estructuras Concreto'!#REF!</definedName>
    <definedName name="_LTT2">'[25]Estructuras Concreto'!$D$114</definedName>
    <definedName name="_mdc1">[32]PrecRec!$D$29</definedName>
    <definedName name="_mdc2">[32]PrecRec!$D$44</definedName>
    <definedName name="_MF1">[30]PRECIOS!$B$423</definedName>
    <definedName name="_MF13">[30]PRECIOS!$B$435</definedName>
    <definedName name="_MO10">[30]PRECIOS!$B$203</definedName>
    <definedName name="_MO11">[30]PRECIOS!$B$204</definedName>
    <definedName name="_MOR15">[20]CONS!$E$22</definedName>
    <definedName name="_OPC1" localSheetId="8">#REF!</definedName>
    <definedName name="_OPC1" localSheetId="12">#REF!</definedName>
    <definedName name="_OPC1">#REF!</definedName>
    <definedName name="_Order1" hidden="1">255</definedName>
    <definedName name="_Order2" hidden="1">255</definedName>
    <definedName name="_Pa1">'[33]Paral. 1'!$E:$E</definedName>
    <definedName name="_Pa2">'[33]Paral. 2'!$E:$E</definedName>
    <definedName name="_Pa3">'[33]Paral. 3'!$E:$E</definedName>
    <definedName name="_Pa4">[33]Paral.4!$E:$E</definedName>
    <definedName name="_par1" localSheetId="8">#REF!</definedName>
    <definedName name="_par1" localSheetId="12">#REF!</definedName>
    <definedName name="_par1">#REF!</definedName>
    <definedName name="_par2" localSheetId="8">#REF!</definedName>
    <definedName name="_par2" localSheetId="12">#REF!</definedName>
    <definedName name="_par2">#REF!</definedName>
    <definedName name="_par3" localSheetId="8">#REF!</definedName>
    <definedName name="_par3" localSheetId="12">#REF!</definedName>
    <definedName name="_par3">#REF!</definedName>
    <definedName name="_Parse_Out" localSheetId="8" hidden="1">#REF!</definedName>
    <definedName name="_Parse_Out" localSheetId="12" hidden="1">#REF!</definedName>
    <definedName name="_Parse_Out" hidden="1">#REF!</definedName>
    <definedName name="_PH1" localSheetId="8">#REF!</definedName>
    <definedName name="_PH1" localSheetId="12">#REF!</definedName>
    <definedName name="_PH1">#REF!</definedName>
    <definedName name="_PJ50" localSheetId="8">#REF!</definedName>
    <definedName name="_PJ50" localSheetId="3">#REF!</definedName>
    <definedName name="_PJ50" localSheetId="12">#REF!</definedName>
    <definedName name="_PJ50">#REF!</definedName>
    <definedName name="_pj51" localSheetId="8">#REF!</definedName>
    <definedName name="_pj51" localSheetId="3">#REF!</definedName>
    <definedName name="_pj51" localSheetId="12">#REF!</definedName>
    <definedName name="_pj51">#REF!</definedName>
    <definedName name="_pl1" localSheetId="8">'[7]Gabinetes ctrol, prot. y med. '!#REF!</definedName>
    <definedName name="_pl1" localSheetId="12">'[7]Gabinetes ctrol, prot. y med. '!#REF!</definedName>
    <definedName name="_pl1">'[7]Gabinetes ctrol, prot. y med. '!#REF!</definedName>
    <definedName name="_pl2" localSheetId="8">'[7]Gabinetes ctrol, prot. y med. '!#REF!</definedName>
    <definedName name="_pl2" localSheetId="12">'[7]Gabinetes ctrol, prot. y med. '!#REF!</definedName>
    <definedName name="_pl2">'[7]Gabinetes ctrol, prot. y med. '!#REF!</definedName>
    <definedName name="_PLC1">'[25]Estructuras Concreto'!$D$218</definedName>
    <definedName name="_PLC2" localSheetId="8">#REF!</definedName>
    <definedName name="_PLC2" localSheetId="12">#REF!</definedName>
    <definedName name="_PLC2">#REF!</definedName>
    <definedName name="_Po2" localSheetId="8">[3]REAJUSTESACTA1PROVI!#REF!</definedName>
    <definedName name="_Po2" localSheetId="12">[3]REAJUSTESACTA1PROVI!#REF!</definedName>
    <definedName name="_Po2">[3]REAJUSTESACTA1PROVI!#REF!</definedName>
    <definedName name="_PRESTACIONES">[30]PRECIOS!$D$178</definedName>
    <definedName name="_pvC1">'[25]Estructuras Concreto'!$D$216</definedName>
    <definedName name="_pvC2" localSheetId="8">#REF!</definedName>
    <definedName name="_pvC2" localSheetId="12">#REF!</definedName>
    <definedName name="_pvC2">#REF!</definedName>
    <definedName name="_r">'[8]Constantes Generales'!$B$1</definedName>
    <definedName name="_R1210JH" localSheetId="8">#REF!</definedName>
    <definedName name="_R1210JH" localSheetId="12">#REF!</definedName>
    <definedName name="_R1210JH">#REF!</definedName>
    <definedName name="_R32EL" localSheetId="8">#REF!</definedName>
    <definedName name="_R32EL" localSheetId="12">#REF!</definedName>
    <definedName name="_R32EL">#REF!</definedName>
    <definedName name="_R32JH" localSheetId="8">#REF!</definedName>
    <definedName name="_R32JH" localSheetId="12">#REF!</definedName>
    <definedName name="_R32JH">#REF!</definedName>
    <definedName name="_R42JH" localSheetId="8">#REF!</definedName>
    <definedName name="_R42JH" localSheetId="12">#REF!</definedName>
    <definedName name="_R42JH">#REF!</definedName>
    <definedName name="_R43JH" localSheetId="8">#REF!</definedName>
    <definedName name="_R43JH" localSheetId="12">#REF!</definedName>
    <definedName name="_R43JH">#REF!</definedName>
    <definedName name="_R63BB" localSheetId="8">#REF!</definedName>
    <definedName name="_R63BB" localSheetId="12">#REF!</definedName>
    <definedName name="_R63BB">#REF!</definedName>
    <definedName name="_R63JH" localSheetId="8">#REF!</definedName>
    <definedName name="_R63JH" localSheetId="12">#REF!</definedName>
    <definedName name="_R63JH">#REF!</definedName>
    <definedName name="_R64BB" localSheetId="8">#REF!</definedName>
    <definedName name="_R64BB" localSheetId="12">#REF!</definedName>
    <definedName name="_R64BB">#REF!</definedName>
    <definedName name="_R64JH" localSheetId="8">#REF!</definedName>
    <definedName name="_R64JH" localSheetId="12">#REF!</definedName>
    <definedName name="_R64JH">#REF!</definedName>
    <definedName name="_R83JH" localSheetId="8">#REF!</definedName>
    <definedName name="_R83JH" localSheetId="12">#REF!</definedName>
    <definedName name="_R83JH">#REF!</definedName>
    <definedName name="_R84JH" localSheetId="8">#REF!</definedName>
    <definedName name="_R84JH" localSheetId="12">#REF!</definedName>
    <definedName name="_R84JH">#REF!</definedName>
    <definedName name="_R86JH" localSheetId="8">#REF!</definedName>
    <definedName name="_R86JH" localSheetId="12">#REF!</definedName>
    <definedName name="_R86JH">#REF!</definedName>
    <definedName name="_RE100" localSheetId="8">#REF!</definedName>
    <definedName name="_RE100" localSheetId="12">#REF!</definedName>
    <definedName name="_RE100">#REF!</definedName>
    <definedName name="_RE104" localSheetId="8">#REF!</definedName>
    <definedName name="_RE104" localSheetId="12">#REF!</definedName>
    <definedName name="_RE104">#REF!</definedName>
    <definedName name="_RE112" localSheetId="8">#REF!</definedName>
    <definedName name="_RE112" localSheetId="12">#REF!</definedName>
    <definedName name="_RE112">#REF!</definedName>
    <definedName name="_RE26" localSheetId="8">#REF!</definedName>
    <definedName name="_RE26" localSheetId="12">#REF!</definedName>
    <definedName name="_RE26">#REF!</definedName>
    <definedName name="_RE28" localSheetId="8">#REF!</definedName>
    <definedName name="_RE28" localSheetId="12">#REF!</definedName>
    <definedName name="_RE28">#REF!</definedName>
    <definedName name="_RE30" localSheetId="8">#REF!</definedName>
    <definedName name="_RE30" localSheetId="12">#REF!</definedName>
    <definedName name="_RE30">#REF!</definedName>
    <definedName name="_RE32" localSheetId="8">#REF!</definedName>
    <definedName name="_RE32" localSheetId="12">#REF!</definedName>
    <definedName name="_RE32">#REF!</definedName>
    <definedName name="_RE34" localSheetId="8">#REF!</definedName>
    <definedName name="_RE34" localSheetId="12">#REF!</definedName>
    <definedName name="_RE34">#REF!</definedName>
    <definedName name="_RE36" localSheetId="8">#REF!</definedName>
    <definedName name="_RE36" localSheetId="12">#REF!</definedName>
    <definedName name="_RE36">#REF!</definedName>
    <definedName name="_RE38" localSheetId="8">#REF!</definedName>
    <definedName name="_RE38" localSheetId="12">#REF!</definedName>
    <definedName name="_RE38">#REF!</definedName>
    <definedName name="_RE40" localSheetId="8">#REF!</definedName>
    <definedName name="_RE40" localSheetId="12">#REF!</definedName>
    <definedName name="_RE40">#REF!</definedName>
    <definedName name="_RE42" localSheetId="8">#REF!</definedName>
    <definedName name="_RE42" localSheetId="12">#REF!</definedName>
    <definedName name="_RE42">#REF!</definedName>
    <definedName name="_RE44" localSheetId="8">#REF!</definedName>
    <definedName name="_RE44" localSheetId="12">#REF!</definedName>
    <definedName name="_RE44">#REF!</definedName>
    <definedName name="_RE48" localSheetId="8">#REF!</definedName>
    <definedName name="_RE48" localSheetId="12">#REF!</definedName>
    <definedName name="_RE48">#REF!</definedName>
    <definedName name="_RE52" localSheetId="8">#REF!</definedName>
    <definedName name="_RE52" localSheetId="12">#REF!</definedName>
    <definedName name="_RE52">#REF!</definedName>
    <definedName name="_RE56" localSheetId="8">#REF!</definedName>
    <definedName name="_RE56" localSheetId="12">#REF!</definedName>
    <definedName name="_RE56">#REF!</definedName>
    <definedName name="_RE60" localSheetId="8">#REF!</definedName>
    <definedName name="_RE60" localSheetId="12">#REF!</definedName>
    <definedName name="_RE60">#REF!</definedName>
    <definedName name="_RE64" localSheetId="8">#REF!</definedName>
    <definedName name="_RE64" localSheetId="12">#REF!</definedName>
    <definedName name="_RE64">#REF!</definedName>
    <definedName name="_RE68" localSheetId="8">#REF!</definedName>
    <definedName name="_RE68" localSheetId="12">#REF!</definedName>
    <definedName name="_RE68">#REF!</definedName>
    <definedName name="_RE72" localSheetId="8">#REF!</definedName>
    <definedName name="_RE72" localSheetId="12">#REF!</definedName>
    <definedName name="_RE72">#REF!</definedName>
    <definedName name="_RE76" localSheetId="8">#REF!</definedName>
    <definedName name="_RE76" localSheetId="12">#REF!</definedName>
    <definedName name="_RE76">#REF!</definedName>
    <definedName name="_RE80" localSheetId="8">#REF!</definedName>
    <definedName name="_RE80" localSheetId="12">#REF!</definedName>
    <definedName name="_RE80">#REF!</definedName>
    <definedName name="_RE88" localSheetId="8">#REF!</definedName>
    <definedName name="_RE88" localSheetId="12">#REF!</definedName>
    <definedName name="_RE88">#REF!</definedName>
    <definedName name="_RE92" localSheetId="8">#REF!</definedName>
    <definedName name="_RE92" localSheetId="12">#REF!</definedName>
    <definedName name="_RE92">#REF!</definedName>
    <definedName name="_RE96" localSheetId="8">#REF!</definedName>
    <definedName name="_RE96" localSheetId="12">#REF!</definedName>
    <definedName name="_RE96">#REF!</definedName>
    <definedName name="_RED32" localSheetId="8">#REF!</definedName>
    <definedName name="_RED32" localSheetId="12">#REF!</definedName>
    <definedName name="_RED32">#REF!</definedName>
    <definedName name="_Regression_Int" hidden="1">1</definedName>
    <definedName name="_Regression_Out" hidden="1">#N/A</definedName>
    <definedName name="_Regression_X" hidden="1">#N/A</definedName>
    <definedName name="_Regression_Y" hidden="1">#N/A</definedName>
    <definedName name="_REP21" localSheetId="8">#REF!</definedName>
    <definedName name="_REP21" localSheetId="12">#REF!</definedName>
    <definedName name="_REP21">#REF!</definedName>
    <definedName name="_REP42" localSheetId="8">#REF!</definedName>
    <definedName name="_REP42" localSheetId="12">#REF!</definedName>
    <definedName name="_REP42">#REF!</definedName>
    <definedName name="_REP43">[10]BASE!$D$136</definedName>
    <definedName name="_RES64" localSheetId="8">#REF!</definedName>
    <definedName name="_RES64" localSheetId="12">#REF!</definedName>
    <definedName name="_RES64">#REF!</definedName>
    <definedName name="_rev1" localSheetId="8">#REF!</definedName>
    <definedName name="_rev1" localSheetId="12">#REF!</definedName>
    <definedName name="_rev1">#REF!</definedName>
    <definedName name="_rev3" localSheetId="8">#REF!</definedName>
    <definedName name="_rev3" localSheetId="12">#REF!</definedName>
    <definedName name="_rev3">#REF!</definedName>
    <definedName name="_rev4" localSheetId="8">#REF!</definedName>
    <definedName name="_rev4" localSheetId="12">#REF!</definedName>
    <definedName name="_rev4">#REF!</definedName>
    <definedName name="_rev5" localSheetId="8">#REF!</definedName>
    <definedName name="_rev5" localSheetId="12">#REF!</definedName>
    <definedName name="_rev5">#REF!</definedName>
    <definedName name="_rev6" localSheetId="8">#REF!</definedName>
    <definedName name="_rev6" localSheetId="12">#REF!</definedName>
    <definedName name="_rev6">#REF!</definedName>
    <definedName name="_SBC1">[17]INV!$A$12:$D$15</definedName>
    <definedName name="_SBC3">[17]INV!$F$12:$I$15</definedName>
    <definedName name="_SBC5">[17]INV!$K$12:$N$15</definedName>
    <definedName name="_Sort" localSheetId="8" hidden="1">#REF!</definedName>
    <definedName name="_Sort" localSheetId="12" hidden="1">#REF!</definedName>
    <definedName name="_Sort" hidden="1">#REF!</definedName>
    <definedName name="_sPR2">'[25]Estructuras Concreto'!$D$131</definedName>
    <definedName name="_ST106">[24]BASE!$D$253</definedName>
    <definedName name="_ST1226">[34]BASE!$D$287</definedName>
    <definedName name="_ST126" localSheetId="8">#REF!</definedName>
    <definedName name="_ST126" localSheetId="12">#REF!</definedName>
    <definedName name="_ST126">#REF!</definedName>
    <definedName name="_ST146" localSheetId="8">#REF!</definedName>
    <definedName name="_ST146" localSheetId="12">#REF!</definedName>
    <definedName name="_ST146">#REF!</definedName>
    <definedName name="_ST166">[35]BASE!$D$248</definedName>
    <definedName name="_ST186" localSheetId="8">#REF!</definedName>
    <definedName name="_ST186" localSheetId="12">#REF!</definedName>
    <definedName name="_ST186">#REF!</definedName>
    <definedName name="_ST206" localSheetId="8">#REF!</definedName>
    <definedName name="_ST206" localSheetId="12">#REF!</definedName>
    <definedName name="_ST206">#REF!</definedName>
    <definedName name="_ST311" localSheetId="8">#REF!</definedName>
    <definedName name="_ST311" localSheetId="12">#REF!</definedName>
    <definedName name="_ST311">#REF!</definedName>
    <definedName name="_ST312" localSheetId="8">#REF!</definedName>
    <definedName name="_ST312" localSheetId="12">#REF!</definedName>
    <definedName name="_ST312">#REF!</definedName>
    <definedName name="_ST32" localSheetId="8">#REF!</definedName>
    <definedName name="_ST32" localSheetId="12">#REF!</definedName>
    <definedName name="_ST32">#REF!</definedName>
    <definedName name="_ST86" localSheetId="8">#REF!</definedName>
    <definedName name="_ST86" localSheetId="12">#REF!</definedName>
    <definedName name="_ST86">#REF!</definedName>
    <definedName name="_STC60" localSheetId="8">'[29]Estructuras Concreto'!#REF!</definedName>
    <definedName name="_STC60" localSheetId="12">'[29]Estructuras Concreto'!#REF!</definedName>
    <definedName name="_STC60">'[29]Estructuras Concreto'!#REF!</definedName>
    <definedName name="_sTT2">'[25]Estructuras Concreto'!$D$120</definedName>
    <definedName name="_SY104" localSheetId="8">#REF!</definedName>
    <definedName name="_SY104" localSheetId="12">#REF!</definedName>
    <definedName name="_SY104">#REF!</definedName>
    <definedName name="_SY106" localSheetId="8">#REF!</definedName>
    <definedName name="_SY106" localSheetId="12">#REF!</definedName>
    <definedName name="_SY106">#REF!</definedName>
    <definedName name="_SY124" localSheetId="8">#REF!</definedName>
    <definedName name="_SY124" localSheetId="12">#REF!</definedName>
    <definedName name="_SY124">#REF!</definedName>
    <definedName name="_SY126" localSheetId="8">#REF!</definedName>
    <definedName name="_SY126" localSheetId="12">#REF!</definedName>
    <definedName name="_SY126">#REF!</definedName>
    <definedName name="_SY164" localSheetId="8">#REF!</definedName>
    <definedName name="_SY164" localSheetId="12">#REF!</definedName>
    <definedName name="_SY164">#REF!</definedName>
    <definedName name="_SY166" localSheetId="8">#REF!</definedName>
    <definedName name="_SY166" localSheetId="12">#REF!</definedName>
    <definedName name="_SY166">#REF!</definedName>
    <definedName name="_SY186" localSheetId="8">#REF!</definedName>
    <definedName name="_SY186" localSheetId="12">#REF!</definedName>
    <definedName name="_SY186">#REF!</definedName>
    <definedName name="_SY206" localSheetId="8">#REF!</definedName>
    <definedName name="_SY206" localSheetId="12">#REF!</definedName>
    <definedName name="_SY206">#REF!</definedName>
    <definedName name="_SY64" localSheetId="8">#REF!</definedName>
    <definedName name="_SY64" localSheetId="12">#REF!</definedName>
    <definedName name="_SY64">#REF!</definedName>
    <definedName name="_SY84" localSheetId="8">#REF!</definedName>
    <definedName name="_SY84" localSheetId="12">#REF!</definedName>
    <definedName name="_SY84">#REF!</definedName>
    <definedName name="_SY86" localSheetId="8">#REF!</definedName>
    <definedName name="_SY86" localSheetId="12">#REF!</definedName>
    <definedName name="_SY86">#REF!</definedName>
    <definedName name="_Table1_In1" localSheetId="8" hidden="1">#REF!</definedName>
    <definedName name="_Table1_In1" localSheetId="12" hidden="1">#REF!</definedName>
    <definedName name="_Table1_In1" hidden="1">#REF!</definedName>
    <definedName name="_Table1_Out" localSheetId="8" hidden="1">#REF!</definedName>
    <definedName name="_Table1_Out" localSheetId="12" hidden="1">#REF!</definedName>
    <definedName name="_Table1_Out" hidden="1">#REF!</definedName>
    <definedName name="_TAP2" localSheetId="8">#REF!</definedName>
    <definedName name="_TAP2" localSheetId="12">#REF!</definedName>
    <definedName name="_TAP2">#REF!</definedName>
    <definedName name="_tb3" localSheetId="8">#REF!</definedName>
    <definedName name="_tb3" localSheetId="12">#REF!</definedName>
    <definedName name="_tb3">#REF!</definedName>
    <definedName name="_TEE1" localSheetId="8">#REF!</definedName>
    <definedName name="_TEE1" localSheetId="12">#REF!</definedName>
    <definedName name="_TEE1">#REF!</definedName>
    <definedName name="_TEE2" localSheetId="8">#REF!</definedName>
    <definedName name="_TEE2" localSheetId="12">#REF!</definedName>
    <definedName name="_TEE2">#REF!</definedName>
    <definedName name="_TEE32" localSheetId="8">#REF!</definedName>
    <definedName name="_TEE32" localSheetId="12">#REF!</definedName>
    <definedName name="_TEE32">#REF!</definedName>
    <definedName name="_TEE33" localSheetId="8">#REF!</definedName>
    <definedName name="_TEE33" localSheetId="12">#REF!</definedName>
    <definedName name="_TEE33">#REF!</definedName>
    <definedName name="_TEE6">[20]CONS!$E$28</definedName>
    <definedName name="_TEP22" localSheetId="8">#REF!</definedName>
    <definedName name="_TEP22" localSheetId="12">#REF!</definedName>
    <definedName name="_TEP22">#REF!</definedName>
    <definedName name="_TEP44" localSheetId="8">#REF!</definedName>
    <definedName name="_TEP44" localSheetId="12">#REF!</definedName>
    <definedName name="_TEP44">#REF!</definedName>
    <definedName name="_TES44" localSheetId="8">#REF!</definedName>
    <definedName name="_TES44" localSheetId="12">#REF!</definedName>
    <definedName name="_TES44">#REF!</definedName>
    <definedName name="_TES64" localSheetId="8">#REF!</definedName>
    <definedName name="_TES64" localSheetId="12">#REF!</definedName>
    <definedName name="_TES64">#REF!</definedName>
    <definedName name="_TES66" localSheetId="8">#REF!</definedName>
    <definedName name="_TES66" localSheetId="12">#REF!</definedName>
    <definedName name="_TES66">#REF!</definedName>
    <definedName name="_tgt25" localSheetId="8">#REF!</definedName>
    <definedName name="_tgt25" localSheetId="12">#REF!</definedName>
    <definedName name="_tgt25">#REF!</definedName>
    <definedName name="_THF12" localSheetId="8">#REF!</definedName>
    <definedName name="_THF12" localSheetId="12">#REF!</definedName>
    <definedName name="_THF12">#REF!</definedName>
    <definedName name="_THF128">[15]BASE!$D$256</definedName>
    <definedName name="_TNL24">[24]BASE!$D$226</definedName>
    <definedName name="_TNL27">[24]BASE!$D$227</definedName>
    <definedName name="_TNL30">[24]BASE!$D$228</definedName>
    <definedName name="_TNL33">[24]BASE!$D$229</definedName>
    <definedName name="_TNL36">[24]BASE!$D$230</definedName>
    <definedName name="_TNL39" localSheetId="8">#REF!</definedName>
    <definedName name="_TNL39" localSheetId="12">#REF!</definedName>
    <definedName name="_TNL39">#REF!</definedName>
    <definedName name="_TNL42" localSheetId="8">#REF!</definedName>
    <definedName name="_TNL42" localSheetId="12">#REF!</definedName>
    <definedName name="_TNL42">#REF!</definedName>
    <definedName name="_TNL45" localSheetId="8">#REF!</definedName>
    <definedName name="_TNL45" localSheetId="12">#REF!</definedName>
    <definedName name="_TNL45">#REF!</definedName>
    <definedName name="_TNL48" localSheetId="8">#REF!</definedName>
    <definedName name="_TNL48" localSheetId="12">#REF!</definedName>
    <definedName name="_TNL48">#REF!</definedName>
    <definedName name="_TNL51" localSheetId="8">#REF!</definedName>
    <definedName name="_TNL51" localSheetId="12">#REF!</definedName>
    <definedName name="_TNL51">#REF!</definedName>
    <definedName name="_TNL54">[24]BASE!$D$236</definedName>
    <definedName name="_TNL60" localSheetId="8">#REF!</definedName>
    <definedName name="_TNL60" localSheetId="12">#REF!</definedName>
    <definedName name="_TNL60">#REF!</definedName>
    <definedName name="_TPE1132" localSheetId="8">[36]BASE!#REF!</definedName>
    <definedName name="_TPE1132" localSheetId="12">[36]BASE!#REF!</definedName>
    <definedName name="_TPE1132">[36]BASE!#REF!</definedName>
    <definedName name="_TPE12" localSheetId="8">#REF!</definedName>
    <definedName name="_TPE12" localSheetId="12">#REF!</definedName>
    <definedName name="_TPE12">#REF!</definedName>
    <definedName name="_TPE1331" localSheetId="8">[36]BASE!#REF!</definedName>
    <definedName name="_TPE1331" localSheetId="12">[36]BASE!#REF!</definedName>
    <definedName name="_TPE1331">[36]BASE!#REF!</definedName>
    <definedName name="_TPE1701" localSheetId="8">#REF!</definedName>
    <definedName name="_TPE1701" localSheetId="12">#REF!</definedName>
    <definedName name="_TPE1701">#REF!</definedName>
    <definedName name="_TPE1702" localSheetId="8">[36]BASE!#REF!</definedName>
    <definedName name="_TPE1702" localSheetId="12">[36]BASE!#REF!</definedName>
    <definedName name="_TPE1702">[36]BASE!#REF!</definedName>
    <definedName name="_TPE1703" localSheetId="8">[36]BASE!#REF!</definedName>
    <definedName name="_TPE1703" localSheetId="12">[36]BASE!#REF!</definedName>
    <definedName name="_TPE1703">[36]BASE!#REF!</definedName>
    <definedName name="_TPE1704" localSheetId="8">[36]BASE!#REF!</definedName>
    <definedName name="_TPE1704" localSheetId="12">[36]BASE!#REF!</definedName>
    <definedName name="_TPE1704">[36]BASE!#REF!</definedName>
    <definedName name="_TPE1706" localSheetId="8">[36]BASE!#REF!</definedName>
    <definedName name="_TPE1706" localSheetId="12">[36]BASE!#REF!</definedName>
    <definedName name="_TPE1706">[36]BASE!#REF!</definedName>
    <definedName name="_TPE1708" localSheetId="8">[36]BASE!#REF!</definedName>
    <definedName name="_TPE1708" localSheetId="12">[36]BASE!#REF!</definedName>
    <definedName name="_TPE1708">[36]BASE!#REF!</definedName>
    <definedName name="_TPE1710" localSheetId="8">[36]BASE!#REF!</definedName>
    <definedName name="_TPE1710" localSheetId="12">[36]BASE!#REF!</definedName>
    <definedName name="_TPE1710">[36]BASE!#REF!</definedName>
    <definedName name="_TPE1735" localSheetId="8">[36]BASE!#REF!</definedName>
    <definedName name="_TPE1735" localSheetId="12">[36]BASE!#REF!</definedName>
    <definedName name="_TPE1735">[36]BASE!#REF!</definedName>
    <definedName name="_TPE1763" localSheetId="8">[36]BASE!#REF!</definedName>
    <definedName name="_TPE1763" localSheetId="12">[36]BASE!#REF!</definedName>
    <definedName name="_TPE1763">[36]BASE!#REF!</definedName>
    <definedName name="_TPE1790" localSheetId="8">[36]BASE!#REF!</definedName>
    <definedName name="_TPE1790" localSheetId="12">[36]BASE!#REF!</definedName>
    <definedName name="_TPE1790">[36]BASE!#REF!</definedName>
    <definedName name="_TPE8016">[35]BASE!$D$146</definedName>
    <definedName name="_TPE8020">[35]BASE!$D$147</definedName>
    <definedName name="_TPE8025">[35]BASE!$D$148</definedName>
    <definedName name="_TPF12" localSheetId="8">#REF!</definedName>
    <definedName name="_TPF12" localSheetId="12">#REF!</definedName>
    <definedName name="_TPF12">#REF!</definedName>
    <definedName name="_TPN1002">[35]BASE!$D$150</definedName>
    <definedName name="_TPN1003">[35]BASE!$D$151</definedName>
    <definedName name="_TPN1004">[35]BASE!$D$152</definedName>
    <definedName name="_TPN1006">[35]BASE!$D$153</definedName>
    <definedName name="_TPN1008">[35]BASE!$D$154</definedName>
    <definedName name="_TPN1010" localSheetId="8">#REF!</definedName>
    <definedName name="_TPN1010" localSheetId="12">#REF!</definedName>
    <definedName name="_TPN1010">#REF!</definedName>
    <definedName name="_TPN1202">[35]BASE!$D$160</definedName>
    <definedName name="_TPN1203">[35]BASE!$D$161</definedName>
    <definedName name="_TPN1204">[35]BASE!$D$162</definedName>
    <definedName name="_TPN1206">[35]BASE!$D$163</definedName>
    <definedName name="_TPN1208">[35]BASE!$D$164</definedName>
    <definedName name="_TPN1210" localSheetId="8">#REF!</definedName>
    <definedName name="_TPN1210" localSheetId="12">#REF!</definedName>
    <definedName name="_TPN1210">#REF!</definedName>
    <definedName name="_TPN1225" localSheetId="8">#REF!</definedName>
    <definedName name="_TPN1225" localSheetId="12">#REF!</definedName>
    <definedName name="_TPN1225">#REF!</definedName>
    <definedName name="_TPN1232" localSheetId="8">#REF!</definedName>
    <definedName name="_TPN1232" localSheetId="12">#REF!</definedName>
    <definedName name="_TPN1232">#REF!</definedName>
    <definedName name="_TPN16012">[35]BASE!$D$167</definedName>
    <definedName name="_TPN1602">[35]BASE!$D$168</definedName>
    <definedName name="_TPN1603">[35]BASE!$D$169</definedName>
    <definedName name="_TPN1604">[35]BASE!$D$170</definedName>
    <definedName name="_TPN1606">[35]BASE!$D$171</definedName>
    <definedName name="_TPN1608">[35]BASE!$D$172</definedName>
    <definedName name="_TPN1610" localSheetId="8">#REF!</definedName>
    <definedName name="_TPN1610" localSheetId="12">#REF!</definedName>
    <definedName name="_TPN1610">#REF!</definedName>
    <definedName name="_TPR2">'[25]Estructuras Concreto'!$D$126</definedName>
    <definedName name="_TR114">[24]BASE!$D$272</definedName>
    <definedName name="_TRI15" localSheetId="8">#REF!</definedName>
    <definedName name="_TRI15" localSheetId="12">#REF!</definedName>
    <definedName name="_TRI15">#REF!</definedName>
    <definedName name="_TRI16" localSheetId="8">#REF!</definedName>
    <definedName name="_TRI16" localSheetId="12">#REF!</definedName>
    <definedName name="_TRI16">#REF!</definedName>
    <definedName name="_TRI17" localSheetId="8">#REF!</definedName>
    <definedName name="_TRI17" localSheetId="12">#REF!</definedName>
    <definedName name="_TRI17">#REF!</definedName>
    <definedName name="_TRI18" localSheetId="8">#REF!</definedName>
    <definedName name="_TRI18" localSheetId="12">#REF!</definedName>
    <definedName name="_TRI18">#REF!</definedName>
    <definedName name="_TRI19" localSheetId="8">#REF!</definedName>
    <definedName name="_TRI19" localSheetId="12">#REF!</definedName>
    <definedName name="_TRI19">#REF!</definedName>
    <definedName name="_TRI20" localSheetId="8">#REF!</definedName>
    <definedName name="_TRI20" localSheetId="12">#REF!</definedName>
    <definedName name="_TRI20">#REF!</definedName>
    <definedName name="_TRI21" localSheetId="8">#REF!</definedName>
    <definedName name="_TRI21" localSheetId="12">#REF!</definedName>
    <definedName name="_TRI21">#REF!</definedName>
    <definedName name="_TRI22">[24]BASE!$D$280</definedName>
    <definedName name="_TRI23" localSheetId="8">#REF!</definedName>
    <definedName name="_TRI23" localSheetId="12">#REF!</definedName>
    <definedName name="_TRI23">#REF!</definedName>
    <definedName name="_TRI25" localSheetId="8">#REF!</definedName>
    <definedName name="_TRI25" localSheetId="12">#REF!</definedName>
    <definedName name="_TRI25">#REF!</definedName>
    <definedName name="_TRI26">[24]BASE!$D$283</definedName>
    <definedName name="_TRI27" localSheetId="8">#REF!</definedName>
    <definedName name="_TRI27" localSheetId="12">#REF!</definedName>
    <definedName name="_TRI27">#REF!</definedName>
    <definedName name="_TRI28">[24]BASE!$D$285</definedName>
    <definedName name="_TRI29" localSheetId="8">#REF!</definedName>
    <definedName name="_TRI29" localSheetId="12">#REF!</definedName>
    <definedName name="_TRI29">#REF!</definedName>
    <definedName name="_TRI30" localSheetId="8">#REF!</definedName>
    <definedName name="_TRI30" localSheetId="12">#REF!</definedName>
    <definedName name="_TRI30">#REF!</definedName>
    <definedName name="_TRI31" localSheetId="8">#REF!</definedName>
    <definedName name="_TRI31" localSheetId="12">#REF!</definedName>
    <definedName name="_TRI31">#REF!</definedName>
    <definedName name="_TRI32">[24]BASE!$D$289</definedName>
    <definedName name="_TRI33" localSheetId="8">#REF!</definedName>
    <definedName name="_TRI33" localSheetId="12">#REF!</definedName>
    <definedName name="_TRI33">#REF!</definedName>
    <definedName name="_TRI47">[24]BASE!$D$291</definedName>
    <definedName name="_TST3" localSheetId="8">#REF!</definedName>
    <definedName name="_TST3" localSheetId="12">#REF!</definedName>
    <definedName name="_TST3">#REF!</definedName>
    <definedName name="_TTT2">'[25]Estructuras Concreto'!$D$115</definedName>
    <definedName name="_tub91">[32]PrecRec!$D$45</definedName>
    <definedName name="_TUZ22" localSheetId="8">[36]BASE!#REF!</definedName>
    <definedName name="_TUZ22" localSheetId="12">[36]BASE!#REF!</definedName>
    <definedName name="_TUZ22">[36]BASE!#REF!</definedName>
    <definedName name="_TUZ36" localSheetId="8">[36]BASE!#REF!</definedName>
    <definedName name="_TUZ36" localSheetId="12">[36]BASE!#REF!</definedName>
    <definedName name="_TUZ36">[36]BASE!#REF!</definedName>
    <definedName name="_TZ2110" localSheetId="8">#REF!</definedName>
    <definedName name="_TZ2110" localSheetId="12">#REF!</definedName>
    <definedName name="_TZ2110">#REF!</definedName>
    <definedName name="_TZ2112" localSheetId="8">#REF!</definedName>
    <definedName name="_TZ2112" localSheetId="12">#REF!</definedName>
    <definedName name="_TZ2112">#REF!</definedName>
    <definedName name="_TZ2114" localSheetId="8">#REF!</definedName>
    <definedName name="_TZ2114" localSheetId="12">#REF!</definedName>
    <definedName name="_TZ2114">#REF!</definedName>
    <definedName name="_TZ2116" localSheetId="8">#REF!</definedName>
    <definedName name="_TZ2116" localSheetId="12">#REF!</definedName>
    <definedName name="_TZ2116">#REF!</definedName>
    <definedName name="_TZ212" localSheetId="8">#REF!</definedName>
    <definedName name="_TZ212" localSheetId="12">#REF!</definedName>
    <definedName name="_TZ212">#REF!</definedName>
    <definedName name="_TZ213">[26]BASE!$D$85</definedName>
    <definedName name="_TZ214">[24]BASE!$D$87</definedName>
    <definedName name="_TZ216" localSheetId="8">#REF!</definedName>
    <definedName name="_TZ216" localSheetId="12">#REF!</definedName>
    <definedName name="_TZ216">#REF!</definedName>
    <definedName name="_TZ218" localSheetId="8">#REF!</definedName>
    <definedName name="_TZ218" localSheetId="12">#REF!</definedName>
    <definedName name="_TZ218">#REF!</definedName>
    <definedName name="_TZ225" localSheetId="8">#REF!</definedName>
    <definedName name="_TZ225" localSheetId="12">#REF!</definedName>
    <definedName name="_TZ225">#REF!</definedName>
    <definedName name="_TZ2610" localSheetId="8">#REF!</definedName>
    <definedName name="_TZ2610" localSheetId="12">#REF!</definedName>
    <definedName name="_TZ2610">#REF!</definedName>
    <definedName name="_TZ2612" localSheetId="8">#REF!</definedName>
    <definedName name="_TZ2612" localSheetId="12">#REF!</definedName>
    <definedName name="_TZ2612">#REF!</definedName>
    <definedName name="_TZ2616" localSheetId="8">#REF!</definedName>
    <definedName name="_TZ2616" localSheetId="12">#REF!</definedName>
    <definedName name="_TZ2616">#REF!</definedName>
    <definedName name="_TZ262" localSheetId="8">#REF!</definedName>
    <definedName name="_TZ262" localSheetId="12">#REF!</definedName>
    <definedName name="_TZ262">#REF!</definedName>
    <definedName name="_TZ263" localSheetId="8">#REF!</definedName>
    <definedName name="_TZ263" localSheetId="12">#REF!</definedName>
    <definedName name="_TZ263">#REF!</definedName>
    <definedName name="_TZ264" localSheetId="8">#REF!</definedName>
    <definedName name="_TZ264" localSheetId="12">#REF!</definedName>
    <definedName name="_TZ264">#REF!</definedName>
    <definedName name="_TZ266" localSheetId="8">#REF!</definedName>
    <definedName name="_TZ266" localSheetId="12">#REF!</definedName>
    <definedName name="_TZ266">#REF!</definedName>
    <definedName name="_TZ268" localSheetId="8">#REF!</definedName>
    <definedName name="_TZ268" localSheetId="12">#REF!</definedName>
    <definedName name="_TZ268">#REF!</definedName>
    <definedName name="_TZ323" localSheetId="8">[36]BASE!#REF!</definedName>
    <definedName name="_TZ323" localSheetId="12">[36]BASE!#REF!</definedName>
    <definedName name="_TZ323">[36]BASE!#REF!</definedName>
    <definedName name="_TZ324" localSheetId="8">[36]BASE!#REF!</definedName>
    <definedName name="_TZ324" localSheetId="12">[36]BASE!#REF!</definedName>
    <definedName name="_TZ324">[36]BASE!#REF!</definedName>
    <definedName name="_TZ32510" localSheetId="8">#REF!</definedName>
    <definedName name="_TZ32510" localSheetId="12">#REF!</definedName>
    <definedName name="_TZ32510">#REF!</definedName>
    <definedName name="_TZ32512" localSheetId="8">#REF!</definedName>
    <definedName name="_TZ32512" localSheetId="12">#REF!</definedName>
    <definedName name="_TZ32512">#REF!</definedName>
    <definedName name="_TZ3253" localSheetId="8">#REF!</definedName>
    <definedName name="_TZ3253" localSheetId="12">#REF!</definedName>
    <definedName name="_TZ3253">#REF!</definedName>
    <definedName name="_TZ3254" localSheetId="8">#REF!</definedName>
    <definedName name="_TZ3254" localSheetId="12">#REF!</definedName>
    <definedName name="_TZ3254">#REF!</definedName>
    <definedName name="_TZ3256" localSheetId="8">#REF!</definedName>
    <definedName name="_TZ3256" localSheetId="12">#REF!</definedName>
    <definedName name="_TZ3256">#REF!</definedName>
    <definedName name="_TZ3258" localSheetId="8">#REF!</definedName>
    <definedName name="_TZ3258" localSheetId="12">#REF!</definedName>
    <definedName name="_TZ3258">#REF!</definedName>
    <definedName name="_TZ4110" localSheetId="8">#REF!</definedName>
    <definedName name="_TZ4110" localSheetId="12">#REF!</definedName>
    <definedName name="_TZ4110">#REF!</definedName>
    <definedName name="_TZ4112" localSheetId="8">#REF!</definedName>
    <definedName name="_TZ4112" localSheetId="12">#REF!</definedName>
    <definedName name="_TZ4112">#REF!</definedName>
    <definedName name="_TZ414" localSheetId="8">#REF!</definedName>
    <definedName name="_TZ414" localSheetId="12">#REF!</definedName>
    <definedName name="_TZ414">#REF!</definedName>
    <definedName name="_TZ416" localSheetId="8">#REF!</definedName>
    <definedName name="_TZ416" localSheetId="12">#REF!</definedName>
    <definedName name="_TZ416">#REF!</definedName>
    <definedName name="_TZ418" localSheetId="8">#REF!</definedName>
    <definedName name="_TZ418" localSheetId="12">#REF!</definedName>
    <definedName name="_TZ418">#REF!</definedName>
    <definedName name="_UDD06" localSheetId="8">#REF!</definedName>
    <definedName name="_UDD06" localSheetId="12">#REF!</definedName>
    <definedName name="_UDD06">#REF!</definedName>
    <definedName name="_UDD08" localSheetId="8">#REF!</definedName>
    <definedName name="_UDD08" localSheetId="12">#REF!</definedName>
    <definedName name="_UDD08">#REF!</definedName>
    <definedName name="_UNI32" localSheetId="8">#REF!</definedName>
    <definedName name="_UNI32" localSheetId="12">#REF!</definedName>
    <definedName name="_UNI32">#REF!</definedName>
    <definedName name="_UNL24">[24]BASE!$D$239</definedName>
    <definedName name="_UNL27" localSheetId="8">#REF!</definedName>
    <definedName name="_UNL27" localSheetId="12">#REF!</definedName>
    <definedName name="_UNL27">#REF!</definedName>
    <definedName name="_UNL30">[24]BASE!$D$241</definedName>
    <definedName name="_UNL33" localSheetId="8">#REF!</definedName>
    <definedName name="_UNL33" localSheetId="12">#REF!</definedName>
    <definedName name="_UNL33">#REF!</definedName>
    <definedName name="_UNL36">[24]BASE!$D$243</definedName>
    <definedName name="_UNL39" localSheetId="8">#REF!</definedName>
    <definedName name="_UNL39" localSheetId="12">#REF!</definedName>
    <definedName name="_UNL39">#REF!</definedName>
    <definedName name="_UNL42" localSheetId="8">#REF!</definedName>
    <definedName name="_UNL42" localSheetId="12">#REF!</definedName>
    <definedName name="_UNL42">#REF!</definedName>
    <definedName name="_UNL45" localSheetId="8">#REF!</definedName>
    <definedName name="_UNL45" localSheetId="12">#REF!</definedName>
    <definedName name="_UNL45">#REF!</definedName>
    <definedName name="_UNL48" localSheetId="8">#REF!</definedName>
    <definedName name="_UNL48" localSheetId="12">#REF!</definedName>
    <definedName name="_UNL48">#REF!</definedName>
    <definedName name="_UNL51" localSheetId="8">#REF!</definedName>
    <definedName name="_UNL51" localSheetId="12">#REF!</definedName>
    <definedName name="_UNL51">#REF!</definedName>
    <definedName name="_UNL54">[24]BASE!$D$249</definedName>
    <definedName name="_UNL60" localSheetId="8">#REF!</definedName>
    <definedName name="_UNL60" localSheetId="12">#REF!</definedName>
    <definedName name="_UNL60">#REF!</definedName>
    <definedName name="_Y110705" localSheetId="8">#REF!</definedName>
    <definedName name="_Y110705" localSheetId="12">#REF!</definedName>
    <definedName name="_Y110705">#REF!</definedName>
    <definedName name="_YA1" localSheetId="8">#REF!</definedName>
    <definedName name="_YA1" localSheetId="12">#REF!</definedName>
    <definedName name="_YA1">#REF!</definedName>
    <definedName name="¡ÆC">#N/A</definedName>
    <definedName name="´cAE°eE¹" localSheetId="8" hidden="1">#REF!</definedName>
    <definedName name="´cAE°eE¹" localSheetId="12" hidden="1">#REF!</definedName>
    <definedName name="´cAE°eE¹" hidden="1">#REF!</definedName>
    <definedName name="¿uº°¿μ¾÷" localSheetId="8">#REF!</definedName>
    <definedName name="¿uº°¿μ¾÷" localSheetId="12">#REF!</definedName>
    <definedName name="¿uº°¿μ¾÷">#REF!</definedName>
    <definedName name="￠?u¨￢¡Æ￠?￥i¨u¡A" localSheetId="8">#REF!</definedName>
    <definedName name="￠?u¨￢¡Æ￠?￥i¨u¡A" localSheetId="12">#REF!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8" hidden="1">#REF!</definedName>
    <definedName name="￠￥cAE¡ÆeEⓒo" localSheetId="12"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8">#REF!</definedName>
    <definedName name="A" localSheetId="3">#REF!</definedName>
    <definedName name="A" localSheetId="12">#REF!</definedName>
    <definedName name="A">#REF!</definedName>
    <definedName name="A_IMPRESIÓN_IM" localSheetId="8">#REF!</definedName>
    <definedName name="A_impresión_IM" localSheetId="3">#REF!</definedName>
    <definedName name="A_IMPRESIÓN_IM" localSheetId="12">#REF!</definedName>
    <definedName name="A_IMPRESIÓN_IM">#REF!</definedName>
    <definedName name="A¡þ_¡¤ⓒo_AO">#N/A</definedName>
    <definedName name="A￢_·¹_AO">#N/A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2_" localSheetId="8">#REF!</definedName>
    <definedName name="A2_" localSheetId="12">#REF!</definedName>
    <definedName name="A2_">#REF!</definedName>
    <definedName name="A220TT" localSheetId="8">'[29]Estructuras Concreto'!#REF!</definedName>
    <definedName name="A220TT" localSheetId="12">'[29]Estructuras Concreto'!#REF!</definedName>
    <definedName name="A220TT">'[29]Estructuras Concreto'!#REF!</definedName>
    <definedName name="A40FI" localSheetId="8">#REF!</definedName>
    <definedName name="A40FI" localSheetId="12">#REF!</definedName>
    <definedName name="A40FI">#REF!</definedName>
    <definedName name="A40LI" localSheetId="8">#REF!</definedName>
    <definedName name="A40LI" localSheetId="12">#REF!</definedName>
    <definedName name="A40LI">#REF!</definedName>
    <definedName name="A60FI">[24]BASE!$D$24</definedName>
    <definedName name="A60FI1">[24]BASE!$D$25</definedName>
    <definedName name="A60PR" localSheetId="8">'[29]Estructuras Concreto'!#REF!</definedName>
    <definedName name="A60PR" localSheetId="12">'[29]Estructuras Concreto'!#REF!</definedName>
    <definedName name="A60PR">'[29]Estructuras Concreto'!#REF!</definedName>
    <definedName name="A60TT" localSheetId="8">'[29]Estructuras Concreto'!#REF!</definedName>
    <definedName name="A60TT" localSheetId="12">'[29]Estructuras Concreto'!#REF!</definedName>
    <definedName name="A60TT">'[29]Estructuras Concreto'!#REF!</definedName>
    <definedName name="a6d" hidden="1">{#N/A,#N/A,FALSE,"DITCAR";#N/A,#N/A,FALSE,"a1";#N/A,#N/A,FALSE,"a2";#N/A,#N/A,FALSE,"a3";#N/A,#N/A,FALSE,"a4";#N/A,#N/A,FALSE,"a4a";#N/A,#N/A,FALSE,"a4B";#N/A,#N/A,FALSE,"a4C";#N/A,#N/A,FALSE,"A5a ";#N/A,#N/A,FALSE,"A5b";#N/A,#N/A,FALSE,"A6A";#N/A,#N/A,FALSE,"A6B";#N/A,#N/A,FALSE,"A6C";#N/A,#N/A,FALSE,"04PG12NB"}</definedName>
    <definedName name="AA">'[25]Estructuras Concreto'!$D$60</definedName>
    <definedName name="Åä">#N/A</definedName>
    <definedName name="aAA" localSheetId="8">[38]E!#REF!</definedName>
    <definedName name="aAA" localSheetId="12">[38]E!#REF!</definedName>
    <definedName name="aAA">[38]E!#REF!</definedName>
    <definedName name="aaaa">{"Book1","my ddc.xls"}</definedName>
    <definedName name="aaaaaaa" hidden="1">{#N/A,#N/A,FALSE,"type1";#N/A,#N/A,FALSE,"지지력";#N/A,#N/A,FALSE,"PILE계산";#N/A,#N/A,FALSE,"PILE ";#N/A,#N/A,FALSE,"철근량";#N/A,#N/A,FALSE,"균열검토";#N/A,#N/A,FALSE,"날개벽";#N/A,#N/A,FALSE,"주철근조립도";#N/A,#N/A,FALSE,"교좌"}</definedName>
    <definedName name="AAC">[17]AASHTO!$A$14:$F$17</definedName>
    <definedName name="AAD">'[25]Obras preliminares'!$D$3</definedName>
    <definedName name="aæÐRIiÞA_Iª">#N/A</definedName>
    <definedName name="AAG" localSheetId="8">#REF!</definedName>
    <definedName name="AAG" localSheetId="12">#REF!</definedName>
    <definedName name="AAG">#REF!</definedName>
    <definedName name="AAG_DT" localSheetId="8">#REF!</definedName>
    <definedName name="AAG_DT" localSheetId="12">#REF!</definedName>
    <definedName name="AAG_DT">#REF!</definedName>
    <definedName name="AAG_INI" localSheetId="8">#REF!</definedName>
    <definedName name="AAG_INI" localSheetId="12">#REF!</definedName>
    <definedName name="AAG_INI">#REF!</definedName>
    <definedName name="AAG_Q" localSheetId="8">#REF!</definedName>
    <definedName name="AAG_Q" localSheetId="12">#REF!</definedName>
    <definedName name="AAG_Q">#REF!</definedName>
    <definedName name="AAL" localSheetId="8">#REF!</definedName>
    <definedName name="AAL" localSheetId="12">#REF!</definedName>
    <definedName name="AAL">#REF!</definedName>
    <definedName name="aB" localSheetId="8">[38]E!#REF!</definedName>
    <definedName name="aB" localSheetId="12">[38]E!#REF!</definedName>
    <definedName name="aB">[38]E!#REF!</definedName>
    <definedName name="ABG">[17]AASHTO!$A$2:$F$5</definedName>
    <definedName name="absc">#N/A</definedName>
    <definedName name="AbT">'[25]Estructuras Concreto'!$D$146</definedName>
    <definedName name="Abtd2" localSheetId="8">'[39]Estructuras Concreto'!#REF!</definedName>
    <definedName name="Abtd2" localSheetId="12">'[39]Estructuras Concreto'!#REF!</definedName>
    <definedName name="Abtd2">'[39]Estructuras Concreto'!#REF!</definedName>
    <definedName name="Abtd4" localSheetId="8">'[39]Estructuras Concreto'!#REF!</definedName>
    <definedName name="Abtd4" localSheetId="12">'[39]Estructuras Concreto'!#REF!</definedName>
    <definedName name="Abtd4">'[39]Estructuras Concreto'!#REF!</definedName>
    <definedName name="Abtd6" localSheetId="8">'[39]Estructuras Concreto'!#REF!</definedName>
    <definedName name="Abtd6" localSheetId="12">'[39]Estructuras Concreto'!#REF!</definedName>
    <definedName name="Abtd6">'[39]Estructuras Concreto'!#REF!</definedName>
    <definedName name="aC" localSheetId="8">[38]E!#REF!</definedName>
    <definedName name="aC" localSheetId="12">[38]E!#REF!</definedName>
    <definedName name="aC">[38]E!#REF!</definedName>
    <definedName name="aⓒ¡¨￠RIi¨­A_I¨￡">#N/A</definedName>
    <definedName name="ACARREO" localSheetId="8">#REF!</definedName>
    <definedName name="ACARREO" localSheetId="12">#REF!</definedName>
    <definedName name="ACARREO">#REF!</definedName>
    <definedName name="ACASA">'[25]Estructuras Concreto'!$D$341</definedName>
    <definedName name="AcC">'[25]Estructuras Concreto'!$D$190</definedName>
    <definedName name="AccesNvoAbs" localSheetId="8" hidden="1">#REF!</definedName>
    <definedName name="AccesNvoAbs" localSheetId="12" hidden="1">#REF!</definedName>
    <definedName name="AccesNvoAbs" hidden="1">#REF!</definedName>
    <definedName name="AccessDatabase" hidden="1">"C:\posec\DATABASE\vlv_list\vlvlist1.mdb"</definedName>
    <definedName name="ACE">[37]A!$D$38</definedName>
    <definedName name="ACERO">[37]A!$D$70:$D$71</definedName>
    <definedName name="ACOLC">'[25]Estructuras Concreto'!$D$333</definedName>
    <definedName name="ACOM" localSheetId="8">#REF!</definedName>
    <definedName name="ACOM" localSheetId="12">#REF!</definedName>
    <definedName name="ACOM">#REF!</definedName>
    <definedName name="ACOND" localSheetId="8">#REF!</definedName>
    <definedName name="ACOND" localSheetId="12">#REF!</definedName>
    <definedName name="ACOND">#REF!</definedName>
    <definedName name="ACPM">'[9]Datos Generales'!$B$12</definedName>
    <definedName name="AcT">'[25]Estructuras Concreto'!$D$135</definedName>
    <definedName name="Acta" localSheetId="8">#REF!</definedName>
    <definedName name="Acta" localSheetId="12">#REF!</definedName>
    <definedName name="Acta">#REF!</definedName>
    <definedName name="Acta1" localSheetId="8">#REF!</definedName>
    <definedName name="Acta1" localSheetId="12">#REF!</definedName>
    <definedName name="Acta1">#REF!</definedName>
    <definedName name="AcTc">'[25]Estructuras Concreto'!$D$174</definedName>
    <definedName name="AcTP" localSheetId="8">#REF!</definedName>
    <definedName name="AcTP" localSheetId="12">#REF!</definedName>
    <definedName name="AcTP">#REF!</definedName>
    <definedName name="AcTZ" localSheetId="8">'[25]Estructuras Concreto'!#REF!</definedName>
    <definedName name="AcTZ" localSheetId="12">'[25]Estructuras Concreto'!#REF!</definedName>
    <definedName name="AcTZ">'[25]Estructuras Concreto'!#REF!</definedName>
    <definedName name="acueducto">'[40]FORMATO ACOM ACDTO FRENTE'!$M$8</definedName>
    <definedName name="acumulado">#N/A</definedName>
    <definedName name="ACwvu.TAB1." localSheetId="8" hidden="1">#REF!</definedName>
    <definedName name="ACwvu.TAB1." localSheetId="12" hidden="1">#REF!</definedName>
    <definedName name="ACwvu.TAB1." hidden="1">#REF!</definedName>
    <definedName name="ACwvu.TAB10." localSheetId="8" hidden="1">#REF!</definedName>
    <definedName name="ACwvu.TAB10." localSheetId="12" hidden="1">#REF!</definedName>
    <definedName name="ACwvu.TAB10." hidden="1">#REF!</definedName>
    <definedName name="ACwvu.TAB2." localSheetId="8" hidden="1">#REF!</definedName>
    <definedName name="ACwvu.TAB2." localSheetId="12" hidden="1">#REF!</definedName>
    <definedName name="ACwvu.TAB2." hidden="1">#REF!</definedName>
    <definedName name="ACwvu.TAB3." localSheetId="8" hidden="1">#REF!</definedName>
    <definedName name="ACwvu.TAB3." localSheetId="12" hidden="1">#REF!</definedName>
    <definedName name="ACwvu.TAB3." hidden="1">#REF!</definedName>
    <definedName name="ACwvu.TAB4." localSheetId="8" hidden="1">#REF!</definedName>
    <definedName name="ACwvu.TAB4." localSheetId="12" hidden="1">#REF!</definedName>
    <definedName name="ACwvu.TAB4." hidden="1">#REF!</definedName>
    <definedName name="ACwvu.TAB5." localSheetId="8" hidden="1">#REF!</definedName>
    <definedName name="ACwvu.TAB5." localSheetId="12" hidden="1">#REF!</definedName>
    <definedName name="ACwvu.TAB5." hidden="1">#REF!</definedName>
    <definedName name="aD" localSheetId="8">[38]E!#REF!</definedName>
    <definedName name="aD" localSheetId="12">[38]E!#REF!</definedName>
    <definedName name="aD">[38]E!#REF!</definedName>
    <definedName name="AdditionalConstruction" localSheetId="8">'[41]INGRESOS - COP'!#REF!</definedName>
    <definedName name="AdditionalConstruction" localSheetId="12">'[41]INGRESOS - COP'!#REF!</definedName>
    <definedName name="AdditionalConstruction">'[41]INGRESOS - COP'!#REF!</definedName>
    <definedName name="ADM">[30]PRECIOS!$B$161</definedName>
    <definedName name="ADMGP">'[42]PRESUPUESTOS Escenario Optimist'!$T$5</definedName>
    <definedName name="ADMINISTRACION" localSheetId="8">#REF!</definedName>
    <definedName name="ADMINISTRACION" localSheetId="12">#REF!</definedName>
    <definedName name="ADMINISTRACION">#REF!</definedName>
    <definedName name="ADMM" localSheetId="8">#REF!</definedName>
    <definedName name="ADMM" localSheetId="12">#REF!</definedName>
    <definedName name="ADMM">#REF!</definedName>
    <definedName name="ADMON">'[43]Formulario N° 4'!$F$129</definedName>
    <definedName name="adoq" localSheetId="8">[44]!absc</definedName>
    <definedName name="adoq" localSheetId="3">[44]!absc</definedName>
    <definedName name="adoq" localSheetId="12">[44]!absc</definedName>
    <definedName name="adoq">[44]!absc</definedName>
    <definedName name="Advance" localSheetId="8">'[41]INGRESOS - COP'!#REF!</definedName>
    <definedName name="Advance" localSheetId="12">'[41]INGRESOS - COP'!#REF!</definedName>
    <definedName name="Advance">'[41]INGRESOS - COP'!#REF!</definedName>
    <definedName name="Af">'[25]Estructuras Concreto'!$D$159</definedName>
    <definedName name="afdasgh" hidden="1">{#N/A,#N/A,FALSE,"CCTV"}</definedName>
    <definedName name="afdsfdg" hidden="1">{#N/A,#N/A,FALSE,"CCTV"}</definedName>
    <definedName name="afffgff" hidden="1">{#N/A,#N/A,FALSE,"CCTV"}</definedName>
    <definedName name="Afranio" localSheetId="8">#REF!</definedName>
    <definedName name="Afranio" localSheetId="12">#REF!</definedName>
    <definedName name="Afranio">#REF!</definedName>
    <definedName name="agdump" localSheetId="8">#REF!</definedName>
    <definedName name="agdump" localSheetId="12">#REF!</definedName>
    <definedName name="agdump">#REF!</definedName>
    <definedName name="agedump" localSheetId="8">#REF!</definedName>
    <definedName name="agedump" localSheetId="12">#REF!</definedName>
    <definedName name="agedump">#REF!</definedName>
    <definedName name="agencydump" localSheetId="8">#REF!</definedName>
    <definedName name="agencydump" localSheetId="12">#REF!</definedName>
    <definedName name="agencydump">#REF!</definedName>
    <definedName name="AGENCYLY" localSheetId="8">#REF!</definedName>
    <definedName name="AGENCYLY" localSheetId="12">#REF!</definedName>
    <definedName name="AGENCYLY">#REF!</definedName>
    <definedName name="AGENCYPLAN" localSheetId="8">#REF!</definedName>
    <definedName name="AGENCYPLAN" localSheetId="12">#REF!</definedName>
    <definedName name="AGENCYPLAN">#REF!</definedName>
    <definedName name="agp" localSheetId="8">#REF!</definedName>
    <definedName name="agp" localSheetId="12">#REF!</definedName>
    <definedName name="agp">#REF!</definedName>
    <definedName name="AGRICOLA">[45]PRES.AGRI!$B$1:$N$35</definedName>
    <definedName name="AGUA">[24]BASE!$D$515</definedName>
    <definedName name="AHI">'[9]Datos Generales'!$B$16</definedName>
    <definedName name="AI">'[25]Estructuras Concreto'!$D$5</definedName>
    <definedName name="AI60kv" localSheetId="8">'[29]Estructuras Concreto'!#REF!</definedName>
    <definedName name="AI60kv" localSheetId="12">'[29]Estructuras Concreto'!#REF!</definedName>
    <definedName name="AI60kv">'[29]Estructuras Concreto'!#REF!</definedName>
    <definedName name="AIN">'[25]Estructuras Concreto'!$D$72</definedName>
    <definedName name="air_trap" localSheetId="8">#REF!</definedName>
    <definedName name="air_trap" localSheetId="12">#REF!</definedName>
    <definedName name="air_trap">#REF!</definedName>
    <definedName name="AIU" localSheetId="8">#REF!</definedName>
    <definedName name="AIU" localSheetId="12">#REF!</definedName>
    <definedName name="AIU">#REF!</definedName>
    <definedName name="AIU_" localSheetId="8">#REF!</definedName>
    <definedName name="AIU_" localSheetId="12">#REF!</definedName>
    <definedName name="AIU_">#REF!</definedName>
    <definedName name="AIU_1">'[46]FORMULARIO AIU'!$G$48</definedName>
    <definedName name="AIU_2">'[47]FORMULARIO AIU'!$G$44</definedName>
    <definedName name="AIUA" localSheetId="8">#REF!</definedName>
    <definedName name="AIUA" localSheetId="12">#REF!</definedName>
    <definedName name="AIUA">#REF!</definedName>
    <definedName name="aiun">[48]BASE!$C$3</definedName>
    <definedName name="AIUR">'[42]PRESUPUESTOS Escenario Optimist'!$R$85</definedName>
    <definedName name="Ajizal">'[49]AJIZAL 3335'!$A$7:$J$142</definedName>
    <definedName name="AJUSTE" localSheetId="8">#REF!</definedName>
    <definedName name="AJUSTE" localSheetId="12">#REF!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ambre">[32]PrecRec!$D$59</definedName>
    <definedName name="ALANR">[24]BASE!$D$23</definedName>
    <definedName name="alc" localSheetId="8">[50]!absc</definedName>
    <definedName name="alc" localSheetId="3">[50]!absc</definedName>
    <definedName name="alc" localSheetId="12">[50]!absc</definedName>
    <definedName name="alc">[50]!absc</definedName>
    <definedName name="alcantarillado">'[51]FORMATO ACOM ALDO. FRENTE'!$L$9</definedName>
    <definedName name="alcVE" localSheetId="8">[14]Alcantarillas!#REF!</definedName>
    <definedName name="alcVE" localSheetId="12">[14]Alcantarillas!#REF!</definedName>
    <definedName name="alcVE">[14]Alcantarillas!#REF!</definedName>
    <definedName name="AlcVN" localSheetId="8">[14]Alcantarillas!#REF!</definedName>
    <definedName name="AlcVN" localSheetId="12">[14]Alcantarillas!#REF!</definedName>
    <definedName name="AlcVN">[14]Alcantarillas!#REF!</definedName>
    <definedName name="ALFA" localSheetId="8">#REF!</definedName>
    <definedName name="ALFA" localSheetId="12">#REF!</definedName>
    <definedName name="ALFA">#REF!</definedName>
    <definedName name="ALIV487" localSheetId="8">#REF!</definedName>
    <definedName name="ALIV487" localSheetId="12">#REF!</definedName>
    <definedName name="ALIV487">#REF!</definedName>
    <definedName name="All_Item" localSheetId="8">#REF!</definedName>
    <definedName name="All_Item" localSheetId="12">#REF!</definedName>
    <definedName name="All_Item">#REF!</definedName>
    <definedName name="Almacenista" localSheetId="8">#REF!</definedName>
    <definedName name="Almacenista" localSheetId="12">#REF!</definedName>
    <definedName name="Almacenista">#REF!</definedName>
    <definedName name="ALPIN">#N/A</definedName>
    <definedName name="ALPJYOU">#N/A</definedName>
    <definedName name="ALPTOI">#N/A</definedName>
    <definedName name="ALPUA" localSheetId="8">#REF!</definedName>
    <definedName name="ALPUA" localSheetId="12">#REF!</definedName>
    <definedName name="ALPUA">#REF!</definedName>
    <definedName name="altof">'[25]Estructuras Concreto'!$D$161</definedName>
    <definedName name="altofo1">'[25]Estructuras Concreto'!$D$168</definedName>
    <definedName name="altofo2" localSheetId="8">[20]CONS!#REF!</definedName>
    <definedName name="altofo2" localSheetId="12">[20]CONS!#REF!</definedName>
    <definedName name="altofo2">[20]CONS!#REF!</definedName>
    <definedName name="AMO">'[9]Datos Generales'!$B$14</definedName>
    <definedName name="ANALISIS" localSheetId="8">#REF!</definedName>
    <definedName name="ANALISIS" localSheetId="12">#REF!</definedName>
    <definedName name="ANALISIS">#REF!</definedName>
    <definedName name="ANCOLC">'[25]Estructuras Concreto'!$D$334</definedName>
    <definedName name="ANDAM" localSheetId="8">#REF!</definedName>
    <definedName name="ANDAM" localSheetId="12">#REF!</definedName>
    <definedName name="ANDAM">#REF!</definedName>
    <definedName name="ANE" localSheetId="8">#REF!</definedName>
    <definedName name="ANE" localSheetId="12">#REF!</definedName>
    <definedName name="ANE">#REF!</definedName>
    <definedName name="ANEXO21" localSheetId="8">#REF!</definedName>
    <definedName name="ANEXO21" localSheetId="12">#REF!</definedName>
    <definedName name="ANEXO21">#REF!</definedName>
    <definedName name="angle" localSheetId="8">#REF!</definedName>
    <definedName name="angle" localSheetId="12">#REF!</definedName>
    <definedName name="angle">#REF!</definedName>
    <definedName name="ANOUNO" localSheetId="8">#REF!</definedName>
    <definedName name="ANOUNO" localSheetId="12">#REF!</definedName>
    <definedName name="ANOUNO">#REF!</definedName>
    <definedName name="ANTRA" localSheetId="8">#REF!</definedName>
    <definedName name="ANTRA" localSheetId="12">#REF!</definedName>
    <definedName name="ANTRA">#REF!</definedName>
    <definedName name="AÑOWUIE">'[52]Res-Accide-10'!$R$2:$R$7</definedName>
    <definedName name="AOMC" localSheetId="8">#REF!</definedName>
    <definedName name="AOMC" localSheetId="12">#REF!</definedName>
    <definedName name="AOMC">#REF!</definedName>
    <definedName name="AOMI" localSheetId="8">#REF!</definedName>
    <definedName name="AOMI" localSheetId="12">#REF!</definedName>
    <definedName name="AOMI">#REF!</definedName>
    <definedName name="AP">'[25]Estructuras Concreto'!$D$49</definedName>
    <definedName name="AP220TT" localSheetId="8">'[29]Estructuras Concreto'!#REF!</definedName>
    <definedName name="AP220TT" localSheetId="12">'[29]Estructuras Concreto'!#REF!</definedName>
    <definedName name="AP220TT">'[29]Estructuras Concreto'!#REF!</definedName>
    <definedName name="AP60TT" localSheetId="8">'[29]Estructuras Concreto'!#REF!</definedName>
    <definedName name="AP60TT" localSheetId="12">'[29]Estructuras Concreto'!#REF!</definedName>
    <definedName name="AP60TT">'[29]Estructuras Concreto'!#REF!</definedName>
    <definedName name="ApC">'[25]Estructuras Concreto'!$D$194</definedName>
    <definedName name="APISOC">'[25]Estructuras Concreto'!$D$349</definedName>
    <definedName name="APOR" localSheetId="8">#REF!</definedName>
    <definedName name="APOR" localSheetId="12">#REF!</definedName>
    <definedName name="APOR">#REF!</definedName>
    <definedName name="APOR100" localSheetId="8">'[8]Constantes Generales'!#REF!</definedName>
    <definedName name="APOR100" localSheetId="12">'[8]Constantes Generales'!#REF!</definedName>
    <definedName name="APOR100">'[8]Constantes Generales'!#REF!</definedName>
    <definedName name="APOR2">'[25]Estructuras Concreto'!$D$272</definedName>
    <definedName name="APOR3">'[25]Estructuras Concreto'!$D$395</definedName>
    <definedName name="APTC60" localSheetId="8">'[29]Estructuras Concreto'!#REF!</definedName>
    <definedName name="APTC60" localSheetId="12">'[29]Estructuras Concreto'!#REF!</definedName>
    <definedName name="APTC60">'[29]Estructuras Concreto'!#REF!</definedName>
    <definedName name="APU" localSheetId="8">[53]!absc</definedName>
    <definedName name="APU" localSheetId="3">[54]!absc</definedName>
    <definedName name="APU" localSheetId="12">[53]!absc</definedName>
    <definedName name="APU">[53]!absc</definedName>
    <definedName name="APU221.1" localSheetId="8">#REF!</definedName>
    <definedName name="APU221.1" localSheetId="3">#REF!</definedName>
    <definedName name="APU221.1" localSheetId="12">#REF!</definedName>
    <definedName name="APU221.1">#REF!</definedName>
    <definedName name="APU221.2" localSheetId="8">#REF!</definedName>
    <definedName name="APU221.2" localSheetId="3">#REF!</definedName>
    <definedName name="APU221.2" localSheetId="12">#REF!</definedName>
    <definedName name="APU221.2">#REF!</definedName>
    <definedName name="APUSENDEROSVILLALILIAM" localSheetId="8">#REF!</definedName>
    <definedName name="APUSENDEROSVILLALILIAM" localSheetId="12">#REF!</definedName>
    <definedName name="APUSENDEROSVILLALILIAM">#REF!</definedName>
    <definedName name="aqua" localSheetId="8" hidden="1">#REF!</definedName>
    <definedName name="aqua" localSheetId="12" hidden="1">#REF!</definedName>
    <definedName name="aqua" hidden="1">#REF!</definedName>
    <definedName name="aqual" localSheetId="8">#REF!</definedName>
    <definedName name="aqual" localSheetId="12">#REF!</definedName>
    <definedName name="aqual">#REF!</definedName>
    <definedName name="AR">[30]PRECIOS!$G$2:$G$3</definedName>
    <definedName name="ARANA" localSheetId="8">#REF!</definedName>
    <definedName name="ARANA" localSheetId="12">#REF!</definedName>
    <definedName name="ARANA">#REF!</definedName>
    <definedName name="ARANCEL" localSheetId="8">#REF!</definedName>
    <definedName name="ARANCEL" localSheetId="12">#REF!</definedName>
    <definedName name="ARANCEL">#REF!</definedName>
    <definedName name="arbol">[32]PrecRec!$D$65</definedName>
    <definedName name="arbolunmetro" localSheetId="8">#REF!</definedName>
    <definedName name="arbolunmetro" localSheetId="12">#REF!</definedName>
    <definedName name="arbolunmetro">#REF!</definedName>
    <definedName name="ARCH" localSheetId="8">#REF!</definedName>
    <definedName name="ARCH" localSheetId="12">#REF!</definedName>
    <definedName name="ARCH">#REF!</definedName>
    <definedName name="are">[32]PrecRec!$D$33</definedName>
    <definedName name="AREA" localSheetId="8">#REF!</definedName>
    <definedName name="AREA" localSheetId="12">#REF!</definedName>
    <definedName name="AREA">#REF!</definedName>
    <definedName name="Área_de_Cantidades" localSheetId="8">#REF!</definedName>
    <definedName name="Área_de_Cantidades" localSheetId="12">#REF!</definedName>
    <definedName name="Área_de_Cantidades">#REF!</definedName>
    <definedName name="_xlnm.Extract" localSheetId="8">#REF!</definedName>
    <definedName name="_xlnm.Extract" localSheetId="12">#REF!</definedName>
    <definedName name="_xlnm.Extract">#REF!</definedName>
    <definedName name="_xlnm.Print_Area" localSheetId="8">'AIU-Ampliacion-Comple'!$A$1:$J$50</definedName>
    <definedName name="_xlnm.Print_Area" localSheetId="7">'AIU-Pozo Exploratorio'!$A$1:$J$51</definedName>
    <definedName name="_xlnm.Print_Area" localSheetId="3">F.M!$A$1:$I$48</definedName>
    <definedName name="_xlnm.Print_Area" localSheetId="11">'Factor Prestacional'!$A$1:$M$150</definedName>
    <definedName name="_xlnm.Print_Area" localSheetId="12">Insumos!$A$1:$H$169</definedName>
    <definedName name="_xlnm.Print_Area" localSheetId="4">Interventoria!$A$1:$J$30</definedName>
    <definedName name="_xlnm.Print_Area" localSheetId="6">'PRE Ampliacion y completamiento'!$B$1:$N$34</definedName>
    <definedName name="_xlnm.Print_Area" localSheetId="5">'PRE Pozo Exploratorio'!$B$1:$N$26</definedName>
    <definedName name="_xlnm.Print_Area" localSheetId="2">Resumen!$A$1:$H$12</definedName>
    <definedName name="_xlnm.Print_Area">'[55]Cantidades Ma Auxiliadora'!$A$1:$I$40</definedName>
    <definedName name="AREAPRIVADA" localSheetId="8">#REF!</definedName>
    <definedName name="AREAPRIVADA" localSheetId="12">#REF!</definedName>
    <definedName name="AREAPRIVADA">#REF!</definedName>
    <definedName name="ARELC">[56]BASE!$C$50</definedName>
    <definedName name="ARELF" localSheetId="8">#REF!</definedName>
    <definedName name="ARELF" localSheetId="12">#REF!</definedName>
    <definedName name="ARELF">#REF!</definedName>
    <definedName name="ARENA">[37]A!$D$55:$D$56</definedName>
    <definedName name="ARENC">[24]BASE!$D$60</definedName>
    <definedName name="ARENI">[24]BASE!$D$59</definedName>
    <definedName name="ARENP">[24]BASE!$D$58</definedName>
    <definedName name="ARPASEVAN" hidden="1">{#N/A,#N/A,FALSE,"CCTV"}</definedName>
    <definedName name="ARTURO" localSheetId="8">#REF!</definedName>
    <definedName name="ARTURO" localSheetId="12">#REF!</definedName>
    <definedName name="ARTURO">#REF!</definedName>
    <definedName name="AS">'[25]Estructuras Concreto'!$D$16</definedName>
    <definedName name="AS60kv" localSheetId="8">'[29]Estructuras Concreto'!#REF!</definedName>
    <definedName name="AS60kv" localSheetId="12">'[29]Estructuras Concreto'!#REF!</definedName>
    <definedName name="AS60kv">'[29]Estructuras Concreto'!#REF!</definedName>
    <definedName name="ASAS" localSheetId="8">#REF!</definedName>
    <definedName name="ASAS" localSheetId="12">#REF!</definedName>
    <definedName name="ASAS">#REF!</definedName>
    <definedName name="asas2" localSheetId="8">#REF!</definedName>
    <definedName name="asas2" localSheetId="12">#REF!</definedName>
    <definedName name="asas2">#REF!</definedName>
    <definedName name="ASASAS" localSheetId="8">'[19]ANEXO 3'!#REF!</definedName>
    <definedName name="ASASAS" localSheetId="12">'[19]ANEXO 3'!#REF!</definedName>
    <definedName name="ASASAS">'[19]ANEXO 3'!#REF!</definedName>
    <definedName name="ASB">[17]AASHTO!$A$8:$F$11</definedName>
    <definedName name="asd">{"Book1","DOC&amp;DWG.xls"}</definedName>
    <definedName name="asdfñk" localSheetId="8">[57]!absc</definedName>
    <definedName name="asdfñk" localSheetId="3">[58]!absc</definedName>
    <definedName name="asdfñk" localSheetId="12">[57]!absc</definedName>
    <definedName name="asdfñk">[57]!absc</definedName>
    <definedName name="ASEC">'[25]Estructuras Concreto'!$D$83</definedName>
    <definedName name="aspecto">'[59]Aspecto General Obras'!$B$3</definedName>
    <definedName name="AST220TT" localSheetId="8">'[29]Estructuras Concreto'!#REF!</definedName>
    <definedName name="AST220TT" localSheetId="12">'[29]Estructuras Concreto'!#REF!</definedName>
    <definedName name="AST220TT">'[29]Estructuras Concreto'!#REF!</definedName>
    <definedName name="AST60PR" localSheetId="8">'[29]Estructuras Concreto'!#REF!</definedName>
    <definedName name="AST60PR" localSheetId="12">'[29]Estructuras Concreto'!#REF!</definedName>
    <definedName name="AST60PR">'[29]Estructuras Concreto'!#REF!</definedName>
    <definedName name="AST60TT" localSheetId="8">'[29]Estructuras Concreto'!#REF!</definedName>
    <definedName name="AST60TT" localSheetId="12">'[29]Estructuras Concreto'!#REF!</definedName>
    <definedName name="AST60TT">'[29]Estructuras Concreto'!#REF!</definedName>
    <definedName name="ASTA">'[25]Estructuras Concreto'!$D$63</definedName>
    <definedName name="astf">'[25]Estructuras Concreto'!$D$164</definedName>
    <definedName name="astfo1">'[25]Estructuras Concreto'!$D$171</definedName>
    <definedName name="ASTI">'[25]Estructuras Concreto'!$D$8</definedName>
    <definedName name="ASTI60kv" localSheetId="8">'[29]Estructuras Concreto'!#REF!</definedName>
    <definedName name="ASTI60kv" localSheetId="12">'[29]Estructuras Concreto'!#REF!</definedName>
    <definedName name="ASTI60kv">'[29]Estructuras Concreto'!#REF!</definedName>
    <definedName name="ASTIN">'[25]Estructuras Concreto'!$D$75</definedName>
    <definedName name="ASTM" localSheetId="8">#REF!</definedName>
    <definedName name="ASTM" localSheetId="12">#REF!</definedName>
    <definedName name="ASTM">#REF!</definedName>
    <definedName name="ASTP">'[25]Estructuras Concreto'!$D$52</definedName>
    <definedName name="ASTPOR" localSheetId="8">#REF!</definedName>
    <definedName name="ASTPOR" localSheetId="12">#REF!</definedName>
    <definedName name="ASTPOR">#REF!</definedName>
    <definedName name="ASTPOR2">'[25]Estructuras Concreto'!$D$275</definedName>
    <definedName name="ASTPOR3">'[25]Estructuras Concreto'!$D$398</definedName>
    <definedName name="ASTPR2">'[25]Estructuras Concreto'!$D$130</definedName>
    <definedName name="ASTS">'[25]Estructuras Concreto'!$D$19</definedName>
    <definedName name="ASTS60kv" localSheetId="8">'[29]Estructuras Concreto'!#REF!</definedName>
    <definedName name="ASTS60kv" localSheetId="12">'[29]Estructuras Concreto'!#REF!</definedName>
    <definedName name="ASTS60kv">'[29]Estructuras Concreto'!#REF!</definedName>
    <definedName name="ASTSEC">'[25]Estructuras Concreto'!$D$86</definedName>
    <definedName name="ASTT">'[25]Estructuras Concreto'!$D$30</definedName>
    <definedName name="ASTTC">'[25]Estructuras Concreto'!$D$108</definedName>
    <definedName name="ASTTC60" localSheetId="8">'[29]Estructuras Concreto'!#REF!</definedName>
    <definedName name="ASTTC60" localSheetId="12">'[29]Estructuras Concreto'!#REF!</definedName>
    <definedName name="ASTTC60">'[29]Estructuras Concreto'!#REF!</definedName>
    <definedName name="ASTTO" localSheetId="8">#REF!</definedName>
    <definedName name="ASTTO" localSheetId="12">#REF!</definedName>
    <definedName name="ASTTO">#REF!</definedName>
    <definedName name="ASTTT">'[25]Estructuras Concreto'!$D$41</definedName>
    <definedName name="ASTTT2">'[25]Estructuras Concreto'!$D$119</definedName>
    <definedName name="AT">'[25]Estructuras Concreto'!$D$27</definedName>
    <definedName name="AtapaC">'[25]Estructuras Concreto'!$D$254</definedName>
    <definedName name="AtapaC2" localSheetId="8">#REF!</definedName>
    <definedName name="AtapaC2" localSheetId="12">#REF!</definedName>
    <definedName name="AtapaC2">#REF!</definedName>
    <definedName name="Atbd2" localSheetId="8">#REF!</definedName>
    <definedName name="Atbd2" localSheetId="12">#REF!</definedName>
    <definedName name="Atbd2">#REF!</definedName>
    <definedName name="Atbd4" localSheetId="8">#REF!</definedName>
    <definedName name="Atbd4" localSheetId="12">#REF!</definedName>
    <definedName name="Atbd4">#REF!</definedName>
    <definedName name="Atbd6">'[25]Estructuras Concreto'!$D$241</definedName>
    <definedName name="ATC">'[25]Estructuras Concreto'!$D$105</definedName>
    <definedName name="AtcC">'[25]Estructuras Concreto'!$D$199</definedName>
    <definedName name="AtcC1">'[25]Estructuras Concreto'!$D$215</definedName>
    <definedName name="AtcC2" localSheetId="8">#REF!</definedName>
    <definedName name="AtcC2" localSheetId="12">#REF!</definedName>
    <definedName name="AtcC2">#REF!</definedName>
    <definedName name="ATO" localSheetId="8">#REF!</definedName>
    <definedName name="ATO" localSheetId="12">#REF!</definedName>
    <definedName name="ATO">#REF!</definedName>
    <definedName name="ATR">'[9]Datos Generales'!$B$15</definedName>
    <definedName name="ATT">'[25]Estructuras Concreto'!$D$38</definedName>
    <definedName name="AttrRange" localSheetId="8">#REF!</definedName>
    <definedName name="AttrRange" localSheetId="12">#REF!</definedName>
    <definedName name="AttrRange">#REF!</definedName>
    <definedName name="attrRange_Q" localSheetId="8">#REF!</definedName>
    <definedName name="attrRange_Q" localSheetId="12">#REF!</definedName>
    <definedName name="attrRange_Q">#REF!</definedName>
    <definedName name="Au">#N/A</definedName>
    <definedName name="Àü">#N/A</definedName>
    <definedName name="AUIT">'[42]PRESUPUESTOS Escenario Optimist'!$R$73</definedName>
    <definedName name="Aumento">'[60]Vía de Acceso'!$O$7</definedName>
    <definedName name="Aut" localSheetId="8">#REF!</definedName>
    <definedName name="Aut" localSheetId="12">#REF!</definedName>
    <definedName name="Aut">#REF!</definedName>
    <definedName name="AUTO" localSheetId="8">#REF!</definedName>
    <definedName name="AUTO" localSheetId="12">#REF!</definedName>
    <definedName name="AUTO">#REF!</definedName>
    <definedName name="auto1" localSheetId="8">#REF!</definedName>
    <definedName name="auto1" localSheetId="3">#REF!</definedName>
    <definedName name="auto1" localSheetId="12">#REF!</definedName>
    <definedName name="auto1">#REF!</definedName>
    <definedName name="auto2" localSheetId="8">#REF!</definedName>
    <definedName name="auto2" localSheetId="3">#REF!</definedName>
    <definedName name="auto2" localSheetId="12">#REF!</definedName>
    <definedName name="auto2">#REF!</definedName>
    <definedName name="autoexec" localSheetId="8">#REF!</definedName>
    <definedName name="autoexec" localSheetId="12">#REF!</definedName>
    <definedName name="autoexec">#REF!</definedName>
    <definedName name="aux" localSheetId="8">#REF!</definedName>
    <definedName name="aux" localSheetId="12">#REF!</definedName>
    <definedName name="aux">#REF!</definedName>
    <definedName name="AV">'[25]Obras preliminares'!$D$14</definedName>
    <definedName name="AV.1" localSheetId="8">#REF!</definedName>
    <definedName name="AV.1" localSheetId="12">#REF!</definedName>
    <definedName name="AV.1">#REF!</definedName>
    <definedName name="AV_1">#N/A</definedName>
    <definedName name="AVAC">'[25]Estructuras Concreto'!$D$343</definedName>
    <definedName name="AvbT">'[25]Estructuras Concreto'!$D$148</definedName>
    <definedName name="AVC" localSheetId="8">#REF!</definedName>
    <definedName name="AVC" localSheetId="12">#REF!</definedName>
    <definedName name="AVC">#REF!</definedName>
    <definedName name="AvcT">'[25]Estructuras Concreto'!$D$139</definedName>
    <definedName name="AvcTc">'[25]Estructuras Concreto'!$D$178</definedName>
    <definedName name="AvcTZ" localSheetId="8">'[25]Estructuras Concreto'!#REF!</definedName>
    <definedName name="AvcTZ" localSheetId="12">'[25]Estructuras Concreto'!#REF!</definedName>
    <definedName name="AvcTZ">'[25]Estructuras Concreto'!#REF!</definedName>
    <definedName name="AvITZ" localSheetId="8">'[29]Estructuras Concreto'!#REF!</definedName>
    <definedName name="AvITZ" localSheetId="12">'[29]Estructuras Concreto'!#REF!</definedName>
    <definedName name="AvITZ">'[29]Estructuras Concreto'!#REF!</definedName>
    <definedName name="AvlT">'[25]Estructuras Concreto'!$D$140</definedName>
    <definedName name="AvlTZ" localSheetId="8">'[25]Estructuras Concreto'!#REF!</definedName>
    <definedName name="AvlTZ" localSheetId="12">'[25]Estructuras Concreto'!#REF!</definedName>
    <definedName name="AvlTZ">'[25]Estructuras Concreto'!#REF!</definedName>
    <definedName name="AvtT">'[25]Estructuras Concreto'!$D$141</definedName>
    <definedName name="AvtTZ" localSheetId="8">'[25]Estructuras Concreto'!#REF!</definedName>
    <definedName name="AvtTZ" localSheetId="12">'[25]Estructuras Concreto'!#REF!</definedName>
    <definedName name="AvtTZ">'[25]Estructuras Concreto'!#REF!</definedName>
    <definedName name="AY">'[9]Datos Generales'!$B$4</definedName>
    <definedName name="ayu">[61]BASE!$D$13</definedName>
    <definedName name="AYUDA">[24]BASE!$D$12</definedName>
    <definedName name="AYUDA_">[47]BASE!$D$12</definedName>
    <definedName name="AYUDR">[24]BASE!$D$13</definedName>
    <definedName name="AZC">'[25]Estructuras Concreto'!$D$336</definedName>
    <definedName name="B" localSheetId="8">#REF!</definedName>
    <definedName name="b" localSheetId="3">#REF!</definedName>
    <definedName name="B" localSheetId="12">#REF!</definedName>
    <definedName name="B">#REF!</definedName>
    <definedName name="B_1" localSheetId="8">#REF!</definedName>
    <definedName name="B_1" localSheetId="12">#REF!</definedName>
    <definedName name="B_1">#REF!</definedName>
    <definedName name="B_FLG" localSheetId="8">#REF!</definedName>
    <definedName name="B_FLG" localSheetId="12">#REF!</definedName>
    <definedName name="B_FLG">#REF!</definedName>
    <definedName name="B60PR" localSheetId="8">'[29]Estructuras Concreto'!#REF!</definedName>
    <definedName name="B60PR" localSheetId="12">'[29]Estructuras Concreto'!#REF!</definedName>
    <definedName name="B60PR">'[29]Estructuras Concreto'!#REF!</definedName>
    <definedName name="BA">'[25]Estructuras Concreto'!$D$57</definedName>
    <definedName name="back_pressure" localSheetId="8">#REF!</definedName>
    <definedName name="back_pressure" localSheetId="12">#REF!</definedName>
    <definedName name="back_pressure">#REF!</definedName>
    <definedName name="ball" localSheetId="8">#REF!</definedName>
    <definedName name="ball" localSheetId="12">#REF!</definedName>
    <definedName name="ball">#REF!</definedName>
    <definedName name="band">[32]PrecRec!$D$54</definedName>
    <definedName name="bandera" localSheetId="8">#REF!</definedName>
    <definedName name="bandera" localSheetId="12">#REF!</definedName>
    <definedName name="bandera">#REF!</definedName>
    <definedName name="BASE" localSheetId="12">[62]!ERR</definedName>
    <definedName name="BASE">[62]!ERR</definedName>
    <definedName name="Base_datos_IM" localSheetId="8">#REF!</definedName>
    <definedName name="Base_datos_IM" localSheetId="12">#REF!</definedName>
    <definedName name="Base_datos_IM">#REF!</definedName>
    <definedName name="Base_Precios">[30]PRECIOS!$B$1:$D$65536</definedName>
    <definedName name="_xlnm.Database" localSheetId="8">#REF!</definedName>
    <definedName name="_xlnm.Database" localSheetId="7">#REF!</definedName>
    <definedName name="_xlnm.Database" localSheetId="3">#REF!</definedName>
    <definedName name="_xlnm.Database" localSheetId="12">#REF!</definedName>
    <definedName name="_xlnm.Database" localSheetId="4">#REF!</definedName>
    <definedName name="_xlnm.Database">#REF!</definedName>
    <definedName name="BASEG">[24]BASE!$D$54</definedName>
    <definedName name="baul" localSheetId="12">[62]!ERR</definedName>
    <definedName name="baul">[62]!ERR</definedName>
    <definedName name="BB">#N/A</definedName>
    <definedName name="bbb" localSheetId="8">'[7]Gabinetes ctrol, prot. y med. '!#REF!</definedName>
    <definedName name="bbb" localSheetId="12">'[7]Gabinetes ctrol, prot. y med. '!#REF!</definedName>
    <definedName name="bbb">'[7]Gabinetes ctrol, prot. y med. '!#REF!</definedName>
    <definedName name="BDD" localSheetId="8">#REF!</definedName>
    <definedName name="BDD" localSheetId="12">#REF!</definedName>
    <definedName name="BDD">#REF!</definedName>
    <definedName name="bfbfdhfdhdfgh" hidden="1">{#N/A,#N/A,FALSE,"CCTV"}</definedName>
    <definedName name="bg">[32]PrecRec!$D$36</definedName>
    <definedName name="bhjk" localSheetId="8">#REF!</definedName>
    <definedName name="bhjk" localSheetId="12">#REF!</definedName>
    <definedName name="bhjk">#REF!</definedName>
    <definedName name="BHT_F">#N/A</definedName>
    <definedName name="BI">'[25]Estructuras Concreto'!$D$2</definedName>
    <definedName name="BI60kv" localSheetId="8">'[29]Estructuras Concreto'!#REF!</definedName>
    <definedName name="BI60kv" localSheetId="12">'[29]Estructuras Concreto'!#REF!</definedName>
    <definedName name="BI60kv">'[29]Estructuras Concreto'!#REF!</definedName>
    <definedName name="bienvenido" localSheetId="8">#REF!</definedName>
    <definedName name="bienvenido" localSheetId="12">#REF!</definedName>
    <definedName name="bienvenido">#REF!</definedName>
    <definedName name="BIN">'[25]Estructuras Concreto'!$D$69</definedName>
    <definedName name="BISCO" localSheetId="8">#REF!</definedName>
    <definedName name="BISCO" localSheetId="12">#REF!</definedName>
    <definedName name="BISCO">#REF!</definedName>
    <definedName name="BLOCT">[46]BASE!$D$503</definedName>
    <definedName name="bloque" localSheetId="8">#REF!</definedName>
    <definedName name="bloque" localSheetId="12">#REF!</definedName>
    <definedName name="bloque">#REF!</definedName>
    <definedName name="BLPH1" hidden="1">#N/A</definedName>
    <definedName name="BM" hidden="1">{#N/A,#N/A,FALSE,"CCTV"}</definedName>
    <definedName name="BO_ACERO">[37]A!$D$37</definedName>
    <definedName name="BO_ARENA">[37]A!$D$21</definedName>
    <definedName name="BO_CEMENTO">[37]A!$D$27</definedName>
    <definedName name="BO_FORMALETA">[37]A!$D$33</definedName>
    <definedName name="BO_GRAVA">[37]A!$D$24</definedName>
    <definedName name="BO_OTROS">[37]A!$D$30</definedName>
    <definedName name="BO_SUMINISTRO">[37]A!$D$41</definedName>
    <definedName name="BOBCAT" localSheetId="8">#REF!</definedName>
    <definedName name="BOBCAT" localSheetId="12">#REF!</definedName>
    <definedName name="BOBCAT">#REF!</definedName>
    <definedName name="BOLT" localSheetId="8">#REF!</definedName>
    <definedName name="BOLT" localSheetId="12">#REF!</definedName>
    <definedName name="BOLT">#REF!</definedName>
    <definedName name="BOMBA">[24]BASE!$D$487</definedName>
    <definedName name="BOQ" localSheetId="8">#REF!</definedName>
    <definedName name="BOQ" localSheetId="12">#REF!</definedName>
    <definedName name="BOQ">#REF!</definedName>
    <definedName name="BORDE1" localSheetId="8">'[6]APU PVC'!#REF!</definedName>
    <definedName name="BORDE1" localSheetId="12">'[6]APU PVC'!#REF!</definedName>
    <definedName name="BORDE1">'[6]APU PVC'!#REF!</definedName>
    <definedName name="BORDE2" localSheetId="8">'[6]APU PVC'!#REF!</definedName>
    <definedName name="BORDE2" localSheetId="12">'[6]APU PVC'!#REF!</definedName>
    <definedName name="BORDE2">'[6]APU PVC'!#REF!</definedName>
    <definedName name="BORDE3" localSheetId="8">#REF!</definedName>
    <definedName name="BORDE3" localSheetId="12">#REF!</definedName>
    <definedName name="BORDE3">#REF!</definedName>
    <definedName name="Bordevia" localSheetId="8">#REF!</definedName>
    <definedName name="Bordevia" localSheetId="12">#REF!</definedName>
    <definedName name="Bordevia">#REF!</definedName>
    <definedName name="BOSS" localSheetId="8">#REF!</definedName>
    <definedName name="BOSS" localSheetId="12">#REF!</definedName>
    <definedName name="BOSS">#REF!</definedName>
    <definedName name="BOTAD">[24]BASE!$D$498</definedName>
    <definedName name="BOTADA" localSheetId="8">#REF!</definedName>
    <definedName name="BOTADA" localSheetId="12">#REF!</definedName>
    <definedName name="BOTADA">#REF!</definedName>
    <definedName name="BOTES">[24]BASE!$D$507</definedName>
    <definedName name="BP">'[25]Estructuras Concreto'!$D$46</definedName>
    <definedName name="BPOR" localSheetId="8">#REF!</definedName>
    <definedName name="BPOR" localSheetId="12">#REF!</definedName>
    <definedName name="BPOR">#REF!</definedName>
    <definedName name="BPOR2">'[25]Estructuras Concreto'!$D$269</definedName>
    <definedName name="BPOR3">'[25]Estructuras Concreto'!$D$392</definedName>
    <definedName name="Brida" localSheetId="8">#REF!</definedName>
    <definedName name="Brida" localSheetId="12">#REF!</definedName>
    <definedName name="Brida">#REF!</definedName>
    <definedName name="BRKRKRTDKDK" localSheetId="8">#REF!</definedName>
    <definedName name="BRKRKRTDKDK" localSheetId="12">#REF!</definedName>
    <definedName name="BRKRKRTDKDK">#REF!</definedName>
    <definedName name="BROCH" localSheetId="8">#REF!</definedName>
    <definedName name="BROCH" localSheetId="12">#REF!</definedName>
    <definedName name="BROCH">#REF!</definedName>
    <definedName name="BS">'[25]Estructuras Concreto'!$D$13</definedName>
    <definedName name="BS60kv" localSheetId="8">'[29]Estructuras Concreto'!#REF!</definedName>
    <definedName name="BS60kv" localSheetId="12">'[29]Estructuras Concreto'!#REF!</definedName>
    <definedName name="BS60kv">'[29]Estructuras Concreto'!#REF!</definedName>
    <definedName name="BSEC">'[25]Estructuras Concreto'!$D$80</definedName>
    <definedName name="BT">'[25]Estructuras Concreto'!$D$24</definedName>
    <definedName name="BTC">'[25]Estructuras Concreto'!$D$102</definedName>
    <definedName name="BTO" localSheetId="8">#REF!</definedName>
    <definedName name="BTO" localSheetId="12">#REF!</definedName>
    <definedName name="BTO">#REF!</definedName>
    <definedName name="BTP" localSheetId="8">#REF!</definedName>
    <definedName name="BTP" localSheetId="12">#REF!</definedName>
    <definedName name="BTP">#REF!</definedName>
    <definedName name="BTT">'[25]Estructuras Concreto'!$D$35</definedName>
    <definedName name="BuiltIn_Print_Area" localSheetId="8">'[63]Form5 _Pág_ 1'!#REF!</definedName>
    <definedName name="BuiltIn_Print_Area" localSheetId="12">'[63]Form5 _Pág_ 1'!#REF!</definedName>
    <definedName name="BuiltIn_Print_Area">'[63]Form5 _Pág_ 1'!#REF!</definedName>
    <definedName name="BuiltIn_Print_Area___0" localSheetId="8">'[63]Form5 _Pág_ 2'!#REF!</definedName>
    <definedName name="BuiltIn_Print_Area___0" localSheetId="12">'[63]Form5 _Pág_ 2'!#REF!</definedName>
    <definedName name="BuiltIn_Print_Area___0">'[63]Form5 _Pág_ 2'!#REF!</definedName>
    <definedName name="BuiltIn_Print_Area___0___0" localSheetId="8">#REF!</definedName>
    <definedName name="BuiltIn_Print_Area___0___0" localSheetId="12">#REF!</definedName>
    <definedName name="BuiltIn_Print_Area___0___0">#REF!</definedName>
    <definedName name="BuiltIn_Print_Area___0___0___0" localSheetId="8">#REF!</definedName>
    <definedName name="BuiltIn_Print_Area___0___0___0" localSheetId="12">#REF!</definedName>
    <definedName name="BuiltIn_Print_Area___0___0___0">#REF!</definedName>
    <definedName name="BuiltIn_Print_Area___0_7" localSheetId="8">'[63]Form5 _Pág_ 2'!#REF!</definedName>
    <definedName name="BuiltIn_Print_Area___0_7" localSheetId="12">'[63]Form5 _Pág_ 2'!#REF!</definedName>
    <definedName name="BuiltIn_Print_Area___0_7">'[63]Form5 _Pág_ 2'!#REF!</definedName>
    <definedName name="BuiltIn_Print_Area_7" localSheetId="8">'[63]Form5 _Pág_ 1'!#REF!</definedName>
    <definedName name="BuiltIn_Print_Area_7" localSheetId="12">'[63]Form5 _Pág_ 1'!#REF!</definedName>
    <definedName name="BuiltIn_Print_Area_7">'[63]Form5 _Pág_ 1'!#REF!</definedName>
    <definedName name="BuiltIn_Print_Titles" localSheetId="8">#REF!</definedName>
    <definedName name="BuiltIn_Print_Titles" localSheetId="12">#REF!</definedName>
    <definedName name="BuiltIn_Print_Titles">#REF!</definedName>
    <definedName name="buld">[32]PrecRec!$D$7</definedName>
    <definedName name="BULL" localSheetId="8">#REF!</definedName>
    <definedName name="BULL" localSheetId="12">#REF!</definedName>
    <definedName name="BULL">#REF!</definedName>
    <definedName name="BULLDOZ" localSheetId="8">#REF!</definedName>
    <definedName name="BULLDOZ" localSheetId="12">#REF!</definedName>
    <definedName name="BULLDOZ">#REF!</definedName>
    <definedName name="butterfly" localSheetId="8">#REF!</definedName>
    <definedName name="butterfly" localSheetId="12">#REF!</definedName>
    <definedName name="butterfly">#REF!</definedName>
    <definedName name="Button_3">"vlvlist_vlvlist_List"</definedName>
    <definedName name="byhyj" localSheetId="8">#REF!</definedName>
    <definedName name="byhyj" localSheetId="12">#REF!</definedName>
    <definedName name="byhyj">#REF!</definedName>
    <definedName name="C_" localSheetId="8">#REF!</definedName>
    <definedName name="C_" localSheetId="3">#REF!</definedName>
    <definedName name="C_" localSheetId="12">#REF!</definedName>
    <definedName name="C_">#REF!</definedName>
    <definedName name="C_BK" localSheetId="8">#REF!</definedName>
    <definedName name="C_BK" localSheetId="12">#REF!</definedName>
    <definedName name="C_BK">#REF!</definedName>
    <definedName name="C_DP" localSheetId="8">#REF!</definedName>
    <definedName name="C_DP" localSheetId="12">#REF!</definedName>
    <definedName name="C_DP">#REF!</definedName>
    <definedName name="C_EX" localSheetId="8">#REF!</definedName>
    <definedName name="C_EX" localSheetId="12">#REF!</definedName>
    <definedName name="C_EX">#REF!</definedName>
    <definedName name="C_HC" localSheetId="8">#REF!</definedName>
    <definedName name="C_HC" localSheetId="12">#REF!</definedName>
    <definedName name="C_HC">#REF!</definedName>
    <definedName name="C_min">[21]D_AWG!$H$40</definedName>
    <definedName name="C0NC212" localSheetId="8">#REF!</definedName>
    <definedName name="C0NC212" localSheetId="12">#REF!</definedName>
    <definedName name="C0NC212">#REF!</definedName>
    <definedName name="C90445L" localSheetId="8">#REF!</definedName>
    <definedName name="C90445L" localSheetId="12">#REF!</definedName>
    <definedName name="C90445L">#REF!</definedName>
    <definedName name="CA">#N/A</definedName>
    <definedName name="ÇÃ">#N/A</definedName>
    <definedName name="caa" localSheetId="8">#REF!</definedName>
    <definedName name="caa" localSheetId="12">#REF!</definedName>
    <definedName name="caa">#REF!</definedName>
    <definedName name="CAB">[64]Cab!$E$4:$X$28</definedName>
    <definedName name="CABAL" localSheetId="8">#REF!</definedName>
    <definedName name="CABAL" localSheetId="12">#REF!</definedName>
    <definedName name="CABAL">#REF!</definedName>
    <definedName name="CABCELAR" hidden="1">{#N/A,#N/A,FALSE,"Costos Productos 6A";#N/A,#N/A,FALSE,"Costo Unitario Total H-94-12"}</definedName>
    <definedName name="caja" localSheetId="8">#REF!,#REF!,#REF!,#REF!,#REF!</definedName>
    <definedName name="caja" localSheetId="12">#REF!,#REF!,#REF!,#REF!,#REF!</definedName>
    <definedName name="caja">#REF!,#REF!,#REF!,#REF!,#REF!</definedName>
    <definedName name="CAJAC" localSheetId="8">#REF!</definedName>
    <definedName name="CAJAC" localSheetId="12">#REF!</definedName>
    <definedName name="CAJAC">#REF!</definedName>
    <definedName name="cajainver" localSheetId="8">#REF!</definedName>
    <definedName name="cajainver" localSheetId="12">#REF!</definedName>
    <definedName name="cajainver">#REF!</definedName>
    <definedName name="CAJAV" localSheetId="8">#REF!</definedName>
    <definedName name="CAJAV" localSheetId="12">#REF!</definedName>
    <definedName name="CAJAV">#REF!</definedName>
    <definedName name="CAJMI" localSheetId="8">#REF!</definedName>
    <definedName name="CAJMI" localSheetId="12">#REF!</definedName>
    <definedName name="CAJMI">#REF!</definedName>
    <definedName name="CalcAgencyPrice" localSheetId="8">#REF!</definedName>
    <definedName name="CalcAgencyPrice" localSheetId="12">#REF!</definedName>
    <definedName name="CalcAgencyPrice">#REF!</definedName>
    <definedName name="CALCULAR" localSheetId="8">#REF!</definedName>
    <definedName name="CALCULAR" localSheetId="12">#REF!</definedName>
    <definedName name="CALCULAR">#REF!</definedName>
    <definedName name="CANAL" localSheetId="8">#REF!</definedName>
    <definedName name="CANAL" localSheetId="12">#REF!</definedName>
    <definedName name="CANAL">#REF!</definedName>
    <definedName name="cang">[32]PrecRec!$D$16</definedName>
    <definedName name="CANGU">[24]BASE!$D$466</definedName>
    <definedName name="CANGURO" localSheetId="8">#REF!</definedName>
    <definedName name="CANGURO" localSheetId="12">#REF!</definedName>
    <definedName name="CANGURO">#REF!</definedName>
    <definedName name="CANT" localSheetId="8">#REF!</definedName>
    <definedName name="CANT" localSheetId="3">#REF!</definedName>
    <definedName name="CANT" localSheetId="12">#REF!</definedName>
    <definedName name="CANT">#REF!</definedName>
    <definedName name="CANT_10" localSheetId="8">#REF!</definedName>
    <definedName name="CANT_10" localSheetId="12">#REF!</definedName>
    <definedName name="CANT_10">#REF!</definedName>
    <definedName name="CANT_18" localSheetId="8">#REF!</definedName>
    <definedName name="CANT_18" localSheetId="12">#REF!</definedName>
    <definedName name="CANT_18">#REF!</definedName>
    <definedName name="CANT_20" localSheetId="8">#REF!</definedName>
    <definedName name="CANT_20" localSheetId="12">#REF!</definedName>
    <definedName name="CANT_20">#REF!</definedName>
    <definedName name="CANT_21" localSheetId="8">#REF!</definedName>
    <definedName name="CANT_21" localSheetId="12">#REF!</definedName>
    <definedName name="CANT_21">#REF!</definedName>
    <definedName name="CANT_22" localSheetId="8">#REF!</definedName>
    <definedName name="CANT_22" localSheetId="12">#REF!</definedName>
    <definedName name="CANT_22">#REF!</definedName>
    <definedName name="CANT_7" localSheetId="8">#REF!</definedName>
    <definedName name="CANT_7" localSheetId="12">#REF!</definedName>
    <definedName name="CANT_7">#REF!</definedName>
    <definedName name="CANT_8" localSheetId="8">#REF!</definedName>
    <definedName name="CANT_8" localSheetId="12">#REF!</definedName>
    <definedName name="CANT_8">#REF!</definedName>
    <definedName name="cantidad" localSheetId="12">[62]!ERR</definedName>
    <definedName name="cantidad">[62]!ERR</definedName>
    <definedName name="CAP" localSheetId="8">#REF!</definedName>
    <definedName name="CAP" localSheetId="12">#REF!</definedName>
    <definedName name="CAP">#REF!</definedName>
    <definedName name="CAPITAL_RESERVA" localSheetId="8">#REF!</definedName>
    <definedName name="CAPITAL_RESERVA" localSheetId="12">#REF!</definedName>
    <definedName name="CAPITAL_RESERVA">#REF!</definedName>
    <definedName name="capt">[32]PrecRec!$D$52</definedName>
    <definedName name="CARACTERISTICAS" localSheetId="8">#REF!</definedName>
    <definedName name="CARACTERISTICAS" localSheetId="12">#REF!</definedName>
    <definedName name="CARACTERISTICAS">#REF!</definedName>
    <definedName name="CARCAT">'[25]Estructuras Concreto'!$D$187</definedName>
    <definedName name="carg">[32]PrecRec!$D$8</definedName>
    <definedName name="CARGAD" localSheetId="8">#REF!</definedName>
    <definedName name="CARGAD" localSheetId="12">#REF!</definedName>
    <definedName name="CARGAD">#REF!</definedName>
    <definedName name="CARGADOR">[43]EQUIPO!$D$10</definedName>
    <definedName name="cargas">[65]PRESUPUESTOS!$S$5</definedName>
    <definedName name="CARGUER">[66]BASE!$D$392</definedName>
    <definedName name="CARRETERA" localSheetId="8">#REF!</definedName>
    <definedName name="CARRETERA" localSheetId="12">#REF!</definedName>
    <definedName name="CARRETERA">#REF!</definedName>
    <definedName name="CARRO" localSheetId="8">#REF!</definedName>
    <definedName name="CARRO" localSheetId="12">#REF!</definedName>
    <definedName name="CARRO">#REF!</definedName>
    <definedName name="CARRTA" localSheetId="8">#REF!</definedName>
    <definedName name="CARRTA" localSheetId="12">#REF!</definedName>
    <definedName name="CARRTA">#REF!</definedName>
    <definedName name="CART">'[25]Estructuras Concreto'!$D$157</definedName>
    <definedName name="CARTZ" localSheetId="8">'[25]Estructuras Concreto'!#REF!</definedName>
    <definedName name="CARTZ" localSheetId="12">'[25]Estructuras Concreto'!#REF!</definedName>
    <definedName name="CARTZ">'[25]Estructuras Concreto'!#REF!</definedName>
    <definedName name="casa" localSheetId="8">#REF!</definedName>
    <definedName name="casa" localSheetId="12">#REF!</definedName>
    <definedName name="casa">#REF!</definedName>
    <definedName name="CASA1" localSheetId="8">#REF!</definedName>
    <definedName name="CASA1" localSheetId="12">#REF!</definedName>
    <definedName name="CASA1">#REF!</definedName>
    <definedName name="Case" localSheetId="8">'[41]INGRESOS - COP'!#REF!</definedName>
    <definedName name="Case" localSheetId="12">'[41]INGRESOS - COP'!#REF!</definedName>
    <definedName name="Case">'[41]INGRESOS - COP'!#REF!</definedName>
    <definedName name="cata" localSheetId="8">'[6]APU PVC'!#REF!</definedName>
    <definedName name="cata" localSheetId="12">'[6]APU PVC'!#REF!</definedName>
    <definedName name="cata">'[6]APU PVC'!#REF!</definedName>
    <definedName name="Category_All" localSheetId="8">#REF!</definedName>
    <definedName name="Category_All" localSheetId="12">#REF!</definedName>
    <definedName name="Category_All">#REF!</definedName>
    <definedName name="CATIN">#N/A</definedName>
    <definedName name="CATJYOU">#N/A</definedName>
    <definedName name="CATREC">#N/A</definedName>
    <definedName name="CATSYU">#N/A</definedName>
    <definedName name="causinver" localSheetId="8">#REF!</definedName>
    <definedName name="causinver" localSheetId="12">#REF!</definedName>
    <definedName name="causinver">#REF!</definedName>
    <definedName name="CB">'[9]Datos Generales'!$B$8</definedName>
    <definedName name="cc" localSheetId="8">#REF!</definedName>
    <definedName name="cc" localSheetId="12">#REF!</definedName>
    <definedName name="cc">#REF!</definedName>
    <definedName name="CCC" localSheetId="8">#REF!</definedName>
    <definedName name="CCC" localSheetId="12">#REF!</definedName>
    <definedName name="CCC">#REF!</definedName>
    <definedName name="CCCCCC" localSheetId="8">'[67]A. P. U.'!#REF!</definedName>
    <definedName name="CCCCCC" localSheetId="3">'[67]A. P. U.'!#REF!</definedName>
    <definedName name="CCCCCC" localSheetId="12">'[67]A. P. U.'!#REF!</definedName>
    <definedName name="CCCCCC">'[67]A. P. U.'!#REF!</definedName>
    <definedName name="ccto210" localSheetId="8">#REF!</definedName>
    <definedName name="ccto210" localSheetId="3">#REF!</definedName>
    <definedName name="ccto210" localSheetId="12">#REF!</definedName>
    <definedName name="ccto210">#REF!</definedName>
    <definedName name="CD" localSheetId="8">'AIU-Ampliacion-Comple'!$F$5</definedName>
    <definedName name="CD" localSheetId="7">'AIU-Pozo Exploratorio'!$F$5</definedName>
    <definedName name="CD" localSheetId="12">#REF!</definedName>
    <definedName name="CD" localSheetId="4">Interventoria!#REF!</definedName>
    <definedName name="CD">#REF!</definedName>
    <definedName name="CD454JH" localSheetId="8">#REF!</definedName>
    <definedName name="CD454JH" localSheetId="12">#REF!</definedName>
    <definedName name="CD454JH">#REF!</definedName>
    <definedName name="CDIRECTO" localSheetId="8">#REF!</definedName>
    <definedName name="CDIRECTO" localSheetId="12">#REF!</definedName>
    <definedName name="CDIRECTO">#REF!</definedName>
    <definedName name="ce">#N/A</definedName>
    <definedName name="CEDE">#N/A</definedName>
    <definedName name="CelActiCor" localSheetId="8">#REF!</definedName>
    <definedName name="CelActiCor" localSheetId="12">#REF!</definedName>
    <definedName name="CelActiCor">#REF!</definedName>
    <definedName name="CelActiNoCor" localSheetId="8">#REF!</definedName>
    <definedName name="CelActiNoCor" localSheetId="12">#REF!</definedName>
    <definedName name="CelActiNoCor">#REF!</definedName>
    <definedName name="Celador" localSheetId="8">#REF!</definedName>
    <definedName name="Celador" localSheetId="12">#REF!</definedName>
    <definedName name="Celador">#REF!</definedName>
    <definedName name="CelOTRINGREGR" localSheetId="8">#REF!</definedName>
    <definedName name="CelOTRINGREGR" localSheetId="12">#REF!</definedName>
    <definedName name="CelOTRINGREGR">#REF!</definedName>
    <definedName name="CelPasCor" localSheetId="8">#REF!</definedName>
    <definedName name="CelPasCor" localSheetId="12">#REF!</definedName>
    <definedName name="CelPasCor">#REF!</definedName>
    <definedName name="CelPasNoCor" localSheetId="8">#REF!</definedName>
    <definedName name="CelPasNoCor" localSheetId="12">#REF!</definedName>
    <definedName name="CelPasNoCor">#REF!</definedName>
    <definedName name="cem">[32]PrecRec!$D$31</definedName>
    <definedName name="CEMEG">[24]BASE!$D$62</definedName>
    <definedName name="CEMENTO">[37]A!$D$61:$D$62</definedName>
    <definedName name="cert" localSheetId="8">#REF!</definedName>
    <definedName name="cert" localSheetId="12">#REF!</definedName>
    <definedName name="cert">#REF!</definedName>
    <definedName name="CESAR" hidden="1">{#N/A,#N/A,FALSE,"Costos Productos 6A";#N/A,#N/A,FALSE,"Costo Unitario Total H-94-12"}</definedName>
    <definedName name="cesped">[32]PrecRec!$D$64</definedName>
    <definedName name="CHACA" hidden="1">#N/A</definedName>
    <definedName name="CHAPA" localSheetId="8">#REF!</definedName>
    <definedName name="CHAPA" localSheetId="12">#REF!</definedName>
    <definedName name="CHAPA">#REF!</definedName>
    <definedName name="check" localSheetId="8">#REF!</definedName>
    <definedName name="check" localSheetId="12">#REF!</definedName>
    <definedName name="check">#REF!</definedName>
    <definedName name="CHP">#N/A</definedName>
    <definedName name="civil" localSheetId="8">#REF!</definedName>
    <definedName name="civil" localSheetId="12">#REF!</definedName>
    <definedName name="civil">#REF!</definedName>
    <definedName name="CLAUSULA" localSheetId="8">#REF!</definedName>
    <definedName name="CLAUSULA" localSheetId="12">#REF!</definedName>
    <definedName name="CLAUSULA">#REF!</definedName>
    <definedName name="CLAVO">[24]BASE!$D$76</definedName>
    <definedName name="cldCoordinador">[68]Formato!$J$43</definedName>
    <definedName name="cldDepartamento">[68]Formato!$E$43</definedName>
    <definedName name="cldResumen">[68]Formato!$C$44</definedName>
    <definedName name="CMMO">[24]BASE!$D$464</definedName>
    <definedName name="CMMOA">[69]BASE!$D$455</definedName>
    <definedName name="CN" localSheetId="8">#REF!</definedName>
    <definedName name="CN" localSheetId="12">#REF!</definedName>
    <definedName name="CN">#REF!</definedName>
    <definedName name="CO">'[9]Datos Generales'!$B$3</definedName>
    <definedName name="CO22JH" localSheetId="8">#REF!</definedName>
    <definedName name="CO22JH" localSheetId="12">#REF!</definedName>
    <definedName name="CO22JH">#REF!</definedName>
    <definedName name="CO23JH" localSheetId="8">#REF!</definedName>
    <definedName name="CO23JH" localSheetId="12">#REF!</definedName>
    <definedName name="CO23JH">#REF!</definedName>
    <definedName name="CO456JH" localSheetId="8">#REF!</definedName>
    <definedName name="CO456JH" localSheetId="12">#REF!</definedName>
    <definedName name="CO456JH">#REF!</definedName>
    <definedName name="CO458JH" localSheetId="8">#REF!</definedName>
    <definedName name="CO458JH" localSheetId="12">#REF!</definedName>
    <definedName name="CO458JH">#REF!</definedName>
    <definedName name="CO45S2" localSheetId="8">#REF!</definedName>
    <definedName name="CO45S2" localSheetId="12">#REF!</definedName>
    <definedName name="CO45S2">#REF!</definedName>
    <definedName name="CO45S3" localSheetId="8">#REF!</definedName>
    <definedName name="CO45S3" localSheetId="12">#REF!</definedName>
    <definedName name="CO45S3">#REF!</definedName>
    <definedName name="CO45S4" localSheetId="8">#REF!</definedName>
    <definedName name="CO45S4" localSheetId="12">#REF!</definedName>
    <definedName name="CO45S4">#REF!</definedName>
    <definedName name="CO45S6" localSheetId="8">#REF!</definedName>
    <definedName name="CO45S6" localSheetId="12">#REF!</definedName>
    <definedName name="CO45S6">#REF!</definedName>
    <definedName name="CO902JH" localSheetId="8">#REF!</definedName>
    <definedName name="CO902JH" localSheetId="12">#REF!</definedName>
    <definedName name="CO902JH">#REF!</definedName>
    <definedName name="CO903JH" localSheetId="8">#REF!</definedName>
    <definedName name="CO903JH" localSheetId="12">#REF!</definedName>
    <definedName name="CO903JH">#REF!</definedName>
    <definedName name="CO904JH" localSheetId="8">#REF!</definedName>
    <definedName name="CO904JH" localSheetId="12">#REF!</definedName>
    <definedName name="CO904JH">#REF!</definedName>
    <definedName name="CO906JH" localSheetId="8">#REF!</definedName>
    <definedName name="CO906JH" localSheetId="12">#REF!</definedName>
    <definedName name="CO906JH">#REF!</definedName>
    <definedName name="CO908JH" localSheetId="8">#REF!</definedName>
    <definedName name="CO908JH" localSheetId="12">#REF!</definedName>
    <definedName name="CO908JH">#REF!</definedName>
    <definedName name="CO90P4" localSheetId="8">#REF!</definedName>
    <definedName name="CO90P4" localSheetId="12">#REF!</definedName>
    <definedName name="CO90P4">#REF!</definedName>
    <definedName name="CO90S2" localSheetId="8">#REF!</definedName>
    <definedName name="CO90S2" localSheetId="12">#REF!</definedName>
    <definedName name="CO90S2">#REF!</definedName>
    <definedName name="CO90S3" localSheetId="8">#REF!</definedName>
    <definedName name="CO90S3" localSheetId="12">#REF!</definedName>
    <definedName name="CO90S3">#REF!</definedName>
    <definedName name="CO90S4" localSheetId="8">#REF!</definedName>
    <definedName name="CO90S4" localSheetId="12">#REF!</definedName>
    <definedName name="CO90S4">#REF!</definedName>
    <definedName name="CO90S6" localSheetId="8">#REF!</definedName>
    <definedName name="CO90S6" localSheetId="12">#REF!</definedName>
    <definedName name="CO90S6">#REF!</definedName>
    <definedName name="CO910JH" localSheetId="8">#REF!</definedName>
    <definedName name="CO910JH" localSheetId="12">#REF!</definedName>
    <definedName name="CO910JH">#REF!</definedName>
    <definedName name="COA_51" localSheetId="8">#REF!</definedName>
    <definedName name="COA_51" localSheetId="12">#REF!</definedName>
    <definedName name="COA_51">#REF!</definedName>
    <definedName name="COA_52" localSheetId="8">#REF!</definedName>
    <definedName name="COA_52" localSheetId="12">#REF!</definedName>
    <definedName name="COA_52">#REF!</definedName>
    <definedName name="COA_53" localSheetId="8">#REF!</definedName>
    <definedName name="COA_53" localSheetId="12">#REF!</definedName>
    <definedName name="COA_53">#REF!</definedName>
    <definedName name="COA_54" localSheetId="8">#REF!</definedName>
    <definedName name="COA_54" localSheetId="12">#REF!</definedName>
    <definedName name="COA_54">#REF!</definedName>
    <definedName name="COA_55" localSheetId="8">#REF!</definedName>
    <definedName name="COA_55" localSheetId="12">#REF!</definedName>
    <definedName name="COA_55">#REF!</definedName>
    <definedName name="COA_60" localSheetId="8">#REF!</definedName>
    <definedName name="COA_60" localSheetId="12">#REF!</definedName>
    <definedName name="COA_60">#REF!</definedName>
    <definedName name="COA_70" localSheetId="8">#REF!</definedName>
    <definedName name="COA_70" localSheetId="12">#REF!</definedName>
    <definedName name="COA_70">#REF!</definedName>
    <definedName name="COA_80" localSheetId="8">#REF!</definedName>
    <definedName name="COA_80" localSheetId="12">#REF!</definedName>
    <definedName name="COA_80">#REF!</definedName>
    <definedName name="COA_90" localSheetId="8">#REF!</definedName>
    <definedName name="COA_90" localSheetId="12">#REF!</definedName>
    <definedName name="COA_90">#REF!</definedName>
    <definedName name="COA50A" localSheetId="8">#REF!</definedName>
    <definedName name="COA50A" localSheetId="12">#REF!</definedName>
    <definedName name="COA50A">#REF!</definedName>
    <definedName name="COA50B" localSheetId="8">#REF!</definedName>
    <definedName name="COA50B" localSheetId="12">#REF!</definedName>
    <definedName name="COA50B">#REF!</definedName>
    <definedName name="Cod" localSheetId="8">#REF!</definedName>
    <definedName name="Cod" localSheetId="12">#REF!</definedName>
    <definedName name="Cod">#REF!</definedName>
    <definedName name="codigo">#N/A</definedName>
    <definedName name="Codigos">#N/A</definedName>
    <definedName name="CODOS" localSheetId="8">#REF!</definedName>
    <definedName name="CODOS" localSheetId="12">#REF!</definedName>
    <definedName name="CODOS">#REF!</definedName>
    <definedName name="ColTap">'[33]Coloc. e Interc. Tapones'!$E:$E</definedName>
    <definedName name="COM" localSheetId="8">#REF!</definedName>
    <definedName name="COM" localSheetId="12">#REF!</definedName>
    <definedName name="COM">#REF!</definedName>
    <definedName name="comm" localSheetId="8">#REF!</definedName>
    <definedName name="comm" localSheetId="12">#REF!</definedName>
    <definedName name="comm">#REF!</definedName>
    <definedName name="Commission" localSheetId="8">#REF!</definedName>
    <definedName name="Commission" localSheetId="12">#REF!</definedName>
    <definedName name="Commission">#REF!</definedName>
    <definedName name="COMN1" localSheetId="8">[70]BASE!#REF!</definedName>
    <definedName name="COMN1" localSheetId="12">[70]BASE!#REF!</definedName>
    <definedName name="COMN1">[70]BASE!#REF!</definedName>
    <definedName name="COMP" localSheetId="8">#REF!</definedName>
    <definedName name="COMP" localSheetId="12">#REF!</definedName>
    <definedName name="COMP">#REF!</definedName>
    <definedName name="compneu">[32]PrecRec!$D$13</definedName>
    <definedName name="COMPR">[24]BASE!$D$463</definedName>
    <definedName name="COMPRE" localSheetId="8">#REF!</definedName>
    <definedName name="COMPRE" localSheetId="12">#REF!</definedName>
    <definedName name="COMPRE">#REF!</definedName>
    <definedName name="COMPRESOR">[43]EQUIPO!$D$5</definedName>
    <definedName name="conc">[32]PrecRec!$D$17</definedName>
    <definedName name="CONC21" localSheetId="8">#REF!</definedName>
    <definedName name="CONC21" localSheetId="12">#REF!</definedName>
    <definedName name="CONC21">#REF!</definedName>
    <definedName name="CONC211" localSheetId="8">#REF!</definedName>
    <definedName name="CONC211" localSheetId="12">#REF!</definedName>
    <definedName name="CONC211">#REF!</definedName>
    <definedName name="CONC231" localSheetId="8">#REF!</definedName>
    <definedName name="CONC231" localSheetId="12">#REF!</definedName>
    <definedName name="CONC231">#REF!</definedName>
    <definedName name="CONC232" localSheetId="8">#REF!</definedName>
    <definedName name="CONC232" localSheetId="12">#REF!</definedName>
    <definedName name="CONC232">#REF!</definedName>
    <definedName name="Conexion" localSheetId="8">#REF!</definedName>
    <definedName name="Conexion" localSheetId="12">#REF!</definedName>
    <definedName name="Conexion">#REF!</definedName>
    <definedName name="CONM1">[24]BASE!$D$467</definedName>
    <definedName name="CONM2">[24]BASE!$D$468</definedName>
    <definedName name="CONMI" localSheetId="8">[70]BASE!#REF!</definedName>
    <definedName name="CONMI" localSheetId="12">[70]BASE!#REF!</definedName>
    <definedName name="CONMI">[70]BASE!#REF!</definedName>
    <definedName name="CONMX">[24]BASE!$D$516</definedName>
    <definedName name="ConseqCat">0</definedName>
    <definedName name="ConseqForMitRisk">3</definedName>
    <definedName name="CONSUM" localSheetId="8">#REF!</definedName>
    <definedName name="CONSUM" localSheetId="12">#REF!</definedName>
    <definedName name="CONSUM">#REF!</definedName>
    <definedName name="CONSUMO_ESTRATO_3" localSheetId="8">#REF!</definedName>
    <definedName name="CONSUMO_ESTRATO_3" localSheetId="12">#REF!</definedName>
    <definedName name="CONSUMO_ESTRATO_3">#REF!</definedName>
    <definedName name="CONT" localSheetId="8">#REF!</definedName>
    <definedName name="CONT" localSheetId="12">#REF!</definedName>
    <definedName name="CONT">#REF!</definedName>
    <definedName name="CONTABLE" hidden="1">{#N/A,#N/A,FALSE,"CIBHA05A";#N/A,#N/A,FALSE,"CIBHA05B"}</definedName>
    <definedName name="CONTABLES" hidden="1">{#N/A,#N/A,FALSE,"Costos Productos 6A";#N/A,#N/A,FALSE,"Costo Unitario Total H-94-12"}</definedName>
    <definedName name="contra" localSheetId="8">#REF!</definedName>
    <definedName name="contra" localSheetId="12">#REF!</definedName>
    <definedName name="contra">#REF!</definedName>
    <definedName name="CONTRATISTA">[30]MODELO!$A$2</definedName>
    <definedName name="CONTROL" localSheetId="8">#REF!</definedName>
    <definedName name="CONTROL" localSheetId="12">#REF!</definedName>
    <definedName name="CONTROL">#REF!</definedName>
    <definedName name="controlV" localSheetId="8">#REF!</definedName>
    <definedName name="controlV" localSheetId="12">#REF!</definedName>
    <definedName name="controlV">#REF!</definedName>
    <definedName name="copia" localSheetId="8">#REF!</definedName>
    <definedName name="copia" localSheetId="12">#REF!</definedName>
    <definedName name="copia">#REF!</definedName>
    <definedName name="Corriente">[64]AMPACITY!$B$6:$I$28</definedName>
    <definedName name="CORTA" localSheetId="8">#REF!</definedName>
    <definedName name="CORTA" localSheetId="12">#REF!</definedName>
    <definedName name="CORTA">#REF!</definedName>
    <definedName name="cost04" hidden="1">{#N/A,#N/A,FALSE,"Costos Productos 6A";#N/A,#N/A,FALSE,"Costo Unitario Total H-94-12"}</definedName>
    <definedName name="COSTCONTAB" hidden="1">{#N/A,#N/A,FALSE,"Costos Productos 6A";#N/A,#N/A,FALSE,"Costo Unitario Total H-94-12"}</definedName>
    <definedName name="costivos" hidden="1">{#N/A,#N/A,FALSE,"Costos Productos 6A";#N/A,#N/A,FALSE,"Costo Unitario Total H-94-12"}</definedName>
    <definedName name="COSTODIRECTO" localSheetId="8">#REF!</definedName>
    <definedName name="COSTODIRECTO" localSheetId="12">#REF!</definedName>
    <definedName name="COSTODIRECTO">#REF!</definedName>
    <definedName name="CostoEquipos" localSheetId="8">#REF!</definedName>
    <definedName name="CostoEquipos" localSheetId="12">#REF!</definedName>
    <definedName name="CostoEquipos">#REF!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ta">'[71]Base de Diseño'!$A$1:$D$290</definedName>
    <definedName name="COTAS">[72]Hoja3!$A$5:$B$154</definedName>
    <definedName name="COVER1" localSheetId="8">#REF!</definedName>
    <definedName name="COVER1" localSheetId="12">#REF!</definedName>
    <definedName name="COVER1">#REF!</definedName>
    <definedName name="COYLL" localSheetId="8">[24]BASE!#REF!</definedName>
    <definedName name="COYLL" localSheetId="12">[24]BASE!#REF!</definedName>
    <definedName name="COYLL">[24]BASE!#REF!</definedName>
    <definedName name="CP452L" localSheetId="8">#REF!</definedName>
    <definedName name="CP452L" localSheetId="12">#REF!</definedName>
    <definedName name="CP452L">#REF!</definedName>
    <definedName name="CP453L" localSheetId="8">#REF!</definedName>
    <definedName name="CP453L" localSheetId="12">#REF!</definedName>
    <definedName name="CP453L">#REF!</definedName>
    <definedName name="CP902L" localSheetId="8">#REF!</definedName>
    <definedName name="CP902L" localSheetId="12">#REF!</definedName>
    <definedName name="CP902L">#REF!</definedName>
    <definedName name="CP903L" localSheetId="8">#REF!</definedName>
    <definedName name="CP903L" localSheetId="12">#REF!</definedName>
    <definedName name="CP903L">#REF!</definedName>
    <definedName name="CP904L" localSheetId="8">#REF!</definedName>
    <definedName name="CP904L" localSheetId="12">#REF!</definedName>
    <definedName name="CP904L">#REF!</definedName>
    <definedName name="CPLG" localSheetId="8">#REF!</definedName>
    <definedName name="CPLG" localSheetId="12">#REF!</definedName>
    <definedName name="CPLG">#REF!</definedName>
    <definedName name="cpSC">'[25]Estructuras Concreto'!$D$203</definedName>
    <definedName name="cpSC1">'[25]Estructuras Concreto'!$D$219</definedName>
    <definedName name="cpSC2" localSheetId="8">#REF!</definedName>
    <definedName name="cpSC2" localSheetId="12">#REF!</definedName>
    <definedName name="cpSC2">#REF!</definedName>
    <definedName name="CR22JH" localSheetId="8">#REF!</definedName>
    <definedName name="CR22JH" localSheetId="12">#REF!</definedName>
    <definedName name="CR22JH">#REF!</definedName>
    <definedName name="CR42JH" localSheetId="8">#REF!</definedName>
    <definedName name="CR42JH" localSheetId="12">#REF!</definedName>
    <definedName name="CR42JH">#REF!</definedName>
    <definedName name="CR44JH" localSheetId="8">#REF!</definedName>
    <definedName name="CR44JH" localSheetId="12">#REF!</definedName>
    <definedName name="CR44JH">#REF!</definedName>
    <definedName name="CRAS" localSheetId="8">#REF!</definedName>
    <definedName name="CRAS" localSheetId="12">#REF!</definedName>
    <definedName name="CRAS">#REF!</definedName>
    <definedName name="Criteria_MI" localSheetId="8">#REF!</definedName>
    <definedName name="Criteria_MI" localSheetId="12">#REF!</definedName>
    <definedName name="Criteria_MI">#REF!</definedName>
    <definedName name="_xlnm.Criteria" localSheetId="8">#REF!</definedName>
    <definedName name="_xlnm.Criteria" localSheetId="12">#REF!</definedName>
    <definedName name="_xlnm.Criteria">#REF!</definedName>
    <definedName name="Criterios_IM" localSheetId="8">'[6]APU PVC'!#REF!</definedName>
    <definedName name="Criterios_IM" localSheetId="12">'[6]APU PVC'!#REF!</definedName>
    <definedName name="Criterios_IM">'[6]APU PVC'!#REF!</definedName>
    <definedName name="CRUDOS" hidden="1">{#N/A,#N/A,FALSE,"CIBHA05A";#N/A,#N/A,FALSE,"CIBHA05B"}</definedName>
    <definedName name="CSIKA">[24]BASE!$D$382</definedName>
    <definedName name="ct">[21]D_AWG!$P$25</definedName>
    <definedName name="CT070KG" localSheetId="8">#REF!</definedName>
    <definedName name="CT070KG" localSheetId="12">#REF!</definedName>
    <definedName name="CT070KG">#REF!</definedName>
    <definedName name="CT080KG" localSheetId="8">#REF!</definedName>
    <definedName name="CT080KG" localSheetId="12">#REF!</definedName>
    <definedName name="CT080KG">#REF!</definedName>
    <definedName name="CT110K" localSheetId="8">'[24]BASE CTOS'!#REF!</definedName>
    <definedName name="CT110K" localSheetId="12">'[24]BASE CTOS'!#REF!</definedName>
    <definedName name="CT110K">'[24]BASE CTOS'!#REF!</definedName>
    <definedName name="CT110KG" localSheetId="8">#REF!</definedName>
    <definedName name="CT110KG" localSheetId="12">#REF!</definedName>
    <definedName name="CT110KG">#REF!</definedName>
    <definedName name="CT140K" localSheetId="8">'[24]BASE CTOS'!#REF!</definedName>
    <definedName name="CT140K" localSheetId="12">'[24]BASE CTOS'!#REF!</definedName>
    <definedName name="CT140K">'[24]BASE CTOS'!#REF!</definedName>
    <definedName name="CT140KG">[24]BASE!$D$39</definedName>
    <definedName name="CT170KG">[24]BASE!$D$38</definedName>
    <definedName name="CT180K" localSheetId="8">'[24]BASE CTOS'!#REF!</definedName>
    <definedName name="CT180K" localSheetId="12">'[24]BASE CTOS'!#REF!</definedName>
    <definedName name="CT180K">'[24]BASE CTOS'!#REF!</definedName>
    <definedName name="CT180KG" localSheetId="8">#REF!</definedName>
    <definedName name="CT180KG" localSheetId="12">#REF!</definedName>
    <definedName name="CT180KG">#REF!</definedName>
    <definedName name="CT210K" localSheetId="8">'[24]BASE CTOS'!#REF!</definedName>
    <definedName name="CT210K" localSheetId="12">'[24]BASE CTOS'!#REF!</definedName>
    <definedName name="CT210K">'[24]BASE CTOS'!#REF!</definedName>
    <definedName name="CT210KG">[24]BASE!$D$36</definedName>
    <definedName name="CT245K" localSheetId="8">'[24]BASE CTOS'!#REF!</definedName>
    <definedName name="CT245K" localSheetId="12">'[24]BASE CTOS'!#REF!</definedName>
    <definedName name="CT245K">'[24]BASE CTOS'!#REF!</definedName>
    <definedName name="CT245KG">[24]BASE!$D$35</definedName>
    <definedName name="CT280KG">[48]BASE!$D$44</definedName>
    <definedName name="cuad">[32]PrecRec!$D$24</definedName>
    <definedName name="cuadpav">[32]PrecRec!$D$26</definedName>
    <definedName name="Cuadro" localSheetId="8">#REF!</definedName>
    <definedName name="Cuadro" localSheetId="12">#REF!</definedName>
    <definedName name="Cuadro">#REF!</definedName>
    <definedName name="CUAL" localSheetId="12">[62]!ERR</definedName>
    <definedName name="CUAL">[62]!ERR</definedName>
    <definedName name="CUATRO" localSheetId="8">#REF!</definedName>
    <definedName name="CUATRO" localSheetId="12">#REF!</definedName>
    <definedName name="CUATRO">#REF!</definedName>
    <definedName name="cUCA" localSheetId="8">#REF!</definedName>
    <definedName name="cUCA" localSheetId="12">#REF!</definedName>
    <definedName name="cUCA">#REF!</definedName>
    <definedName name="Cunetavia" localSheetId="8">#REF!</definedName>
    <definedName name="Cunetavia" localSheetId="12">#REF!</definedName>
    <definedName name="Cunetavia">#REF!</definedName>
    <definedName name="cunVE" localSheetId="8">#REF!</definedName>
    <definedName name="cunVE" localSheetId="12">#REF!</definedName>
    <definedName name="cunVE">#REF!</definedName>
    <definedName name="cunVN" localSheetId="8">#REF!</definedName>
    <definedName name="cunVN" localSheetId="12">#REF!</definedName>
    <definedName name="cunVN">#REF!</definedName>
    <definedName name="curva">"Chart 11"</definedName>
    <definedName name="CV" localSheetId="8">#REF!</definedName>
    <definedName name="CV" localSheetId="12">#REF!</definedName>
    <definedName name="CV">#REF!</definedName>
    <definedName name="CVa">'[33]Cambio de Valv.'!$E:$E</definedName>
    <definedName name="cvSC">'[25]Estructuras Concreto'!$D$201</definedName>
    <definedName name="cvSC1">'[25]Estructuras Concreto'!$D$217</definedName>
    <definedName name="cvSC2" localSheetId="8">#REF!</definedName>
    <definedName name="cvSC2" localSheetId="12">#REF!</definedName>
    <definedName name="cvSC2">#REF!</definedName>
    <definedName name="cxgd">{"Book1","DOC&amp;DWG.xls"}</definedName>
    <definedName name="cy">[61]BASE!$D$348</definedName>
    <definedName name="CYLL2" localSheetId="8">#REF!</definedName>
    <definedName name="CYLL2" localSheetId="12">#REF!</definedName>
    <definedName name="CYLL2">#REF!</definedName>
    <definedName name="CYLL3">[24]BASE!$D$372</definedName>
    <definedName name="CYLL4" localSheetId="8">#REF!</definedName>
    <definedName name="CYLL4" localSheetId="12">#REF!</definedName>
    <definedName name="CYLL4">#REF!</definedName>
    <definedName name="CYLL6" localSheetId="8">#REF!</definedName>
    <definedName name="CYLL6" localSheetId="12">#REF!</definedName>
    <definedName name="CYLL6">#REF!</definedName>
    <definedName name="D" localSheetId="8">#REF!</definedName>
    <definedName name="D" localSheetId="12">#REF!</definedName>
    <definedName name="D">#REF!</definedName>
    <definedName name="d_PH">[21]D_AWG!$V$37</definedName>
    <definedName name="D220TT" localSheetId="8">'[29]Estructuras Concreto'!#REF!</definedName>
    <definedName name="D220TT" localSheetId="12">'[29]Estructuras Concreto'!#REF!</definedName>
    <definedName name="D220TT">'[29]Estructuras Concreto'!#REF!</definedName>
    <definedName name="D60PR" localSheetId="8">'[29]Estructuras Concreto'!#REF!</definedName>
    <definedName name="D60PR" localSheetId="12">'[29]Estructuras Concreto'!#REF!</definedName>
    <definedName name="D60PR">'[29]Estructuras Concreto'!#REF!</definedName>
    <definedName name="D60TT" localSheetId="8">'[29]Estructuras Concreto'!#REF!</definedName>
    <definedName name="D60TT" localSheetId="12">'[29]Estructuras Concreto'!#REF!</definedName>
    <definedName name="D60TT">'[29]Estructuras Concreto'!#REF!</definedName>
    <definedName name="DA">'[25]Estructuras Concreto'!$D$62</definedName>
    <definedName name="DaRWk1" localSheetId="8">#REF!</definedName>
    <definedName name="DaRWk1" localSheetId="12">#REF!</definedName>
    <definedName name="DaRWk1">#REF!</definedName>
    <definedName name="DaRWk10" localSheetId="8">#REF!</definedName>
    <definedName name="DaRWk10" localSheetId="12">#REF!</definedName>
    <definedName name="DaRWk10">#REF!</definedName>
    <definedName name="DaRWk11" localSheetId="8">#REF!</definedName>
    <definedName name="DaRWk11" localSheetId="12">#REF!</definedName>
    <definedName name="DaRWk11">#REF!</definedName>
    <definedName name="DaRWk12" localSheetId="8">#REF!</definedName>
    <definedName name="DaRWk12" localSheetId="12">#REF!</definedName>
    <definedName name="DaRWk12">#REF!</definedName>
    <definedName name="DaRWk2" localSheetId="8">#REF!</definedName>
    <definedName name="DaRWk2" localSheetId="12">#REF!</definedName>
    <definedName name="DaRWk2">#REF!</definedName>
    <definedName name="DaRWk3" localSheetId="8">#REF!</definedName>
    <definedName name="DaRWk3" localSheetId="12">#REF!</definedName>
    <definedName name="DaRWk3">#REF!</definedName>
    <definedName name="DaRWk4" localSheetId="8">#REF!</definedName>
    <definedName name="DaRWk4" localSheetId="12">#REF!</definedName>
    <definedName name="DaRWk4">#REF!</definedName>
    <definedName name="DaRWk5" localSheetId="8">#REF!</definedName>
    <definedName name="DaRWk5" localSheetId="12">#REF!</definedName>
    <definedName name="DaRWk5">#REF!</definedName>
    <definedName name="DaRWk6" localSheetId="8">#REF!</definedName>
    <definedName name="DaRWk6" localSheetId="12">#REF!</definedName>
    <definedName name="DaRWk6">#REF!</definedName>
    <definedName name="DaRWk8" localSheetId="8">#REF!</definedName>
    <definedName name="DaRWk8" localSheetId="12">#REF!</definedName>
    <definedName name="DaRWk8">#REF!</definedName>
    <definedName name="DaRwk9" localSheetId="8">#REF!</definedName>
    <definedName name="DaRwk9" localSheetId="12">#REF!</definedName>
    <definedName name="DaRwk9">#REF!</definedName>
    <definedName name="data" localSheetId="8">#REF!</definedName>
    <definedName name="data" localSheetId="12">#REF!</definedName>
    <definedName name="data">#REF!</definedName>
    <definedName name="Database_MI" localSheetId="8">#REF!</definedName>
    <definedName name="Database_MI" localSheetId="12">#REF!</definedName>
    <definedName name="Database_MI">#REF!</definedName>
    <definedName name="datos" localSheetId="8">#REF!</definedName>
    <definedName name="datos" localSheetId="12">#REF!</definedName>
    <definedName name="datos">#REF!</definedName>
    <definedName name="Datos_G1" localSheetId="8">#REF!</definedName>
    <definedName name="Datos_G1" localSheetId="12">#REF!</definedName>
    <definedName name="Datos_G1">#REF!</definedName>
    <definedName name="Datos_G2" localSheetId="8">#REF!</definedName>
    <definedName name="Datos_G2" localSheetId="12">#REF!</definedName>
    <definedName name="Datos_G2">#REF!</definedName>
    <definedName name="Datos_SW_G1" localSheetId="8">#REF!</definedName>
    <definedName name="Datos_SW_G1" localSheetId="12">#REF!</definedName>
    <definedName name="Datos_SW_G1">#REF!</definedName>
    <definedName name="Datos_SW_G2" localSheetId="8">#REF!</definedName>
    <definedName name="Datos_SW_G2" localSheetId="12">#REF!</definedName>
    <definedName name="Datos_SW_G2">#REF!</definedName>
    <definedName name="datos1">'[73]Base de Diseño'!$A$1:$D$204</definedName>
    <definedName name="DaWk7" localSheetId="8">#REF!</definedName>
    <definedName name="DaWk7" localSheetId="12">#REF!</definedName>
    <definedName name="DaWk7">#REF!</definedName>
    <definedName name="DaysOfMonth" localSheetId="8">#REF!</definedName>
    <definedName name="DaysOfMonth" localSheetId="12">#REF!</definedName>
    <definedName name="DaysOfMonth">#REF!</definedName>
    <definedName name="dbb" localSheetId="8">'[7]Gabinetes ctrol, prot. y med. '!#REF!</definedName>
    <definedName name="dbb" localSheetId="12">'[7]Gabinetes ctrol, prot. y med. '!#REF!</definedName>
    <definedName name="dbb">'[7]Gabinetes ctrol, prot. y med. '!#REF!</definedName>
    <definedName name="DBHH" localSheetId="8">#REF!</definedName>
    <definedName name="DBHH" localSheetId="12">#REF!</definedName>
    <definedName name="DBHH">#REF!</definedName>
    <definedName name="dbrwk1" localSheetId="8">#REF!</definedName>
    <definedName name="dbrwk1" localSheetId="12">#REF!</definedName>
    <definedName name="dbrwk1">#REF!</definedName>
    <definedName name="dbrwk10" localSheetId="8">#REF!</definedName>
    <definedName name="dbrwk10" localSheetId="12">#REF!</definedName>
    <definedName name="dbrwk10">#REF!</definedName>
    <definedName name="dbrwk11" localSheetId="8">#REF!</definedName>
    <definedName name="dbrwk11" localSheetId="12">#REF!</definedName>
    <definedName name="dbrwk11">#REF!</definedName>
    <definedName name="dbrwk12" localSheetId="8">#REF!</definedName>
    <definedName name="dbrwk12" localSheetId="12">#REF!</definedName>
    <definedName name="dbrwk12">#REF!</definedName>
    <definedName name="dbrwk2" localSheetId="8">#REF!</definedName>
    <definedName name="dbrwk2" localSheetId="12">#REF!</definedName>
    <definedName name="dbrwk2">#REF!</definedName>
    <definedName name="dbrwk3" localSheetId="8">#REF!</definedName>
    <definedName name="dbrwk3" localSheetId="12">#REF!</definedName>
    <definedName name="dbrwk3">#REF!</definedName>
    <definedName name="dbrwk4" localSheetId="8">#REF!</definedName>
    <definedName name="dbrwk4" localSheetId="12">#REF!</definedName>
    <definedName name="dbrwk4">#REF!</definedName>
    <definedName name="dbrwk5" localSheetId="8">#REF!</definedName>
    <definedName name="dbrwk5" localSheetId="12">#REF!</definedName>
    <definedName name="dbrwk5">#REF!</definedName>
    <definedName name="dbrwk6" localSheetId="8">#REF!</definedName>
    <definedName name="dbrwk6" localSheetId="12">#REF!</definedName>
    <definedName name="dbrwk6">#REF!</definedName>
    <definedName name="dbrwk7" localSheetId="8">#REF!</definedName>
    <definedName name="dbrwk7" localSheetId="12">#REF!</definedName>
    <definedName name="dbrwk7">#REF!</definedName>
    <definedName name="dbrwk8" localSheetId="8">#REF!</definedName>
    <definedName name="dbrwk8" localSheetId="12">#REF!</definedName>
    <definedName name="dbrwk8">#REF!</definedName>
    <definedName name="dbrwk9" localSheetId="8">#REF!</definedName>
    <definedName name="dbrwk9" localSheetId="12">#REF!</definedName>
    <definedName name="dbrwk9">#REF!</definedName>
    <definedName name="DBT" localSheetId="8">#REF!</definedName>
    <definedName name="DBT" localSheetId="12">#REF!</definedName>
    <definedName name="DBT">#REF!</definedName>
    <definedName name="dcrwk1" localSheetId="8">#REF!</definedName>
    <definedName name="dcrwk1" localSheetId="12">#REF!</definedName>
    <definedName name="dcrwk1">#REF!</definedName>
    <definedName name="dcrwk10" localSheetId="8">#REF!</definedName>
    <definedName name="dcrwk10" localSheetId="12">#REF!</definedName>
    <definedName name="dcrwk10">#REF!</definedName>
    <definedName name="dcrwk11" localSheetId="8">#REF!</definedName>
    <definedName name="dcrwk11" localSheetId="12">#REF!</definedName>
    <definedName name="dcrwk11">#REF!</definedName>
    <definedName name="dcrwk12" localSheetId="8">#REF!</definedName>
    <definedName name="dcrwk12" localSheetId="12">#REF!</definedName>
    <definedName name="dcrwk12">#REF!</definedName>
    <definedName name="dcrwk2" localSheetId="8">#REF!</definedName>
    <definedName name="dcrwk2" localSheetId="12">#REF!</definedName>
    <definedName name="dcrwk2">#REF!</definedName>
    <definedName name="dcrwk3" localSheetId="8">#REF!</definedName>
    <definedName name="dcrwk3" localSheetId="12">#REF!</definedName>
    <definedName name="dcrwk3">#REF!</definedName>
    <definedName name="dcrwk4" localSheetId="8">#REF!</definedName>
    <definedName name="dcrwk4" localSheetId="12">#REF!</definedName>
    <definedName name="dcrwk4">#REF!</definedName>
    <definedName name="dcrwk5" localSheetId="8">#REF!</definedName>
    <definedName name="dcrwk5" localSheetId="12">#REF!</definedName>
    <definedName name="dcrwk5">#REF!</definedName>
    <definedName name="dcrwk6" localSheetId="8">#REF!</definedName>
    <definedName name="dcrwk6" localSheetId="12">#REF!</definedName>
    <definedName name="dcrwk6">#REF!</definedName>
    <definedName name="dcrwk7" localSheetId="8">#REF!</definedName>
    <definedName name="dcrwk7" localSheetId="12">#REF!</definedName>
    <definedName name="dcrwk7">#REF!</definedName>
    <definedName name="dcrwk8" localSheetId="8">#REF!</definedName>
    <definedName name="dcrwk8" localSheetId="12">#REF!</definedName>
    <definedName name="dcrwk8">#REF!</definedName>
    <definedName name="dcrwk9" localSheetId="8">#REF!</definedName>
    <definedName name="dcrwk9" localSheetId="12">#REF!</definedName>
    <definedName name="dcrwk9">#REF!</definedName>
    <definedName name="DD" localSheetId="3">#REF!</definedName>
    <definedName name="dd" localSheetId="12">[62]!ERR</definedName>
    <definedName name="dd">[62]!ERR</definedName>
    <definedName name="ddd" hidden="1">{"'Sheet1'!$A$1:$G$85"}</definedName>
    <definedName name="DDDD" hidden="1">{#N/A,#N/A,FALSE,"Costos Productos 6A";#N/A,#N/A,FALSE,"Costo Unitario Total H-94-12"}</definedName>
    <definedName name="DDFD" hidden="1">{#N/A,#N/A,FALSE,"CCTV"}</definedName>
    <definedName name="DEC.GH" localSheetId="8">#REF!</definedName>
    <definedName name="DEC.GH" localSheetId="12">#REF!</definedName>
    <definedName name="DEC.GH">#REF!</definedName>
    <definedName name="DECI" localSheetId="8">#REF!</definedName>
    <definedName name="DECI" localSheetId="12">#REF!</definedName>
    <definedName name="DECI">#REF!</definedName>
    <definedName name="def">[32]PrecRec!$D$50</definedName>
    <definedName name="DelDC" localSheetId="8">#REF!</definedName>
    <definedName name="DelDC" localSheetId="12">#REF!</definedName>
    <definedName name="DelDC">#REF!</definedName>
    <definedName name="DelDm" localSheetId="8">#REF!</definedName>
    <definedName name="DelDm" localSheetId="12">#REF!</definedName>
    <definedName name="DelDm">#REF!</definedName>
    <definedName name="delin">[32]PrecRec!$D$55</definedName>
    <definedName name="Delivery" localSheetId="8">#REF!</definedName>
    <definedName name="Delivery" localSheetId="12">#REF!</definedName>
    <definedName name="Delivery">#REF!</definedName>
    <definedName name="DelType" localSheetId="8">#REF!</definedName>
    <definedName name="DelType" localSheetId="12">#REF!</definedName>
    <definedName name="DelType">#REF!</definedName>
    <definedName name="demarc">[32]PrecRec!$D$19</definedName>
    <definedName name="DEMO" localSheetId="8">#REF!</definedName>
    <definedName name="DEMO" localSheetId="12">#REF!</definedName>
    <definedName name="DEMO">#REF!</definedName>
    <definedName name="den_1a">[21]D_AWG!$N$26</definedName>
    <definedName name="den_2da">[21]D_AWG!$N$27</definedName>
    <definedName name="den_aisl">[21]D_AWG!$O$35</definedName>
    <definedName name="den_ch">[21]D_AWG!$AA$47</definedName>
    <definedName name="den_cond">[21]D_AWG!$D$29</definedName>
    <definedName name="DENS" localSheetId="8">#REF!</definedName>
    <definedName name="DENS" localSheetId="12">#REF!</definedName>
    <definedName name="DENS">#REF!</definedName>
    <definedName name="densi" localSheetId="8">#REF!</definedName>
    <definedName name="densi" localSheetId="12">#REF!</definedName>
    <definedName name="densi">#REF!</definedName>
    <definedName name="DENSIDAD" localSheetId="8">#REF!</definedName>
    <definedName name="DENSIDAD" localSheetId="12">#REF!</definedName>
    <definedName name="DENSIDAD">#REF!</definedName>
    <definedName name="DEPRECIATION" localSheetId="8">#REF!</definedName>
    <definedName name="DEPRECIATION" localSheetId="12">#REF!</definedName>
    <definedName name="DEPRECIATION">#REF!</definedName>
    <definedName name="deptLookup" localSheetId="8">#REF!</definedName>
    <definedName name="deptLookup" localSheetId="12">#REF!</definedName>
    <definedName name="deptLookup">#REF!</definedName>
    <definedName name="desarrolladas">#N/A</definedName>
    <definedName name="DESC" localSheetId="8">#REF!</definedName>
    <definedName name="DESC" localSheetId="12">#REF!</definedName>
    <definedName name="DESC">#REF!</definedName>
    <definedName name="descrip_mat" localSheetId="8">#REF!</definedName>
    <definedName name="descrip_mat" localSheetId="12">#REF!</definedName>
    <definedName name="descrip_mat">#REF!</definedName>
    <definedName name="DESCRIPTION" localSheetId="8">#REF!</definedName>
    <definedName name="DESCRIPTION" localSheetId="12">#REF!</definedName>
    <definedName name="DESCRIPTION">#REF!</definedName>
    <definedName name="DESFALT" localSheetId="8">#REF!</definedName>
    <definedName name="DESFALT" localSheetId="12">#REF!</definedName>
    <definedName name="DESFALT">#REF!</definedName>
    <definedName name="design">'[74]Design (3)'!$A$12:$CM$71</definedName>
    <definedName name="design2">[74]Design!$A$24:$CM$66</definedName>
    <definedName name="Detalle" localSheetId="8">#REF!</definedName>
    <definedName name="Detalle" localSheetId="12">#REF!</definedName>
    <definedName name="Detalle">#REF!</definedName>
    <definedName name="DEUDA" localSheetId="8">#REF!</definedName>
    <definedName name="DEUDA" localSheetId="12">#REF!</definedName>
    <definedName name="DEUDA">#REF!</definedName>
    <definedName name="DEUDAL" localSheetId="8">#REF!</definedName>
    <definedName name="DEUDAL" localSheetId="12">#REF!</definedName>
    <definedName name="DEUDAL">#REF!</definedName>
    <definedName name="DEX" localSheetId="8">#REF!</definedName>
    <definedName name="DEX" localSheetId="12">#REF!</definedName>
    <definedName name="DEX">#REF!</definedName>
    <definedName name="DEX_10" localSheetId="8">#REF!</definedName>
    <definedName name="DEX_10" localSheetId="12">#REF!</definedName>
    <definedName name="DEX_10">#REF!</definedName>
    <definedName name="DEX_18" localSheetId="8">#REF!</definedName>
    <definedName name="DEX_18" localSheetId="12">#REF!</definedName>
    <definedName name="DEX_18">#REF!</definedName>
    <definedName name="DEX_20" localSheetId="8">#REF!</definedName>
    <definedName name="DEX_20" localSheetId="12">#REF!</definedName>
    <definedName name="DEX_20">#REF!</definedName>
    <definedName name="DEX_21" localSheetId="8">#REF!</definedName>
    <definedName name="DEX_21" localSheetId="12">#REF!</definedName>
    <definedName name="DEX_21">#REF!</definedName>
    <definedName name="DEX_22" localSheetId="8">#REF!</definedName>
    <definedName name="DEX_22" localSheetId="12">#REF!</definedName>
    <definedName name="DEX_22">#REF!</definedName>
    <definedName name="DEX_7" localSheetId="8">#REF!</definedName>
    <definedName name="DEX_7" localSheetId="12">#REF!</definedName>
    <definedName name="DEX_7">#REF!</definedName>
    <definedName name="DEX_8" localSheetId="8">#REF!</definedName>
    <definedName name="DEX_8" localSheetId="12">#REF!</definedName>
    <definedName name="DEX_8">#REF!</definedName>
    <definedName name="DFSDGDFG" localSheetId="8">#REF!</definedName>
    <definedName name="DFSDGDFG" localSheetId="12">#REF!</definedName>
    <definedName name="DFSDGDFG">#REF!</definedName>
    <definedName name="DG" localSheetId="8">#REF!</definedName>
    <definedName name="DG" localSheetId="12">#REF!</definedName>
    <definedName name="DG">#REF!</definedName>
    <definedName name="dgfgjgj" hidden="1">{#N/A,#N/A,FALSE,"CCTV"}</definedName>
    <definedName name="dghfs" localSheetId="8">#REF!</definedName>
    <definedName name="dghfs" localSheetId="12">#REF!</definedName>
    <definedName name="dghfs">#REF!</definedName>
    <definedName name="dhp" localSheetId="8">'[7]Gabinetes ctrol, prot. y med. '!#REF!</definedName>
    <definedName name="dhp" localSheetId="12">'[7]Gabinetes ctrol, prot. y med. '!#REF!</definedName>
    <definedName name="dhp">'[7]Gabinetes ctrol, prot. y med. '!#REF!</definedName>
    <definedName name="DI">'[25]Estructuras Concreto'!$D$7</definedName>
    <definedName name="DI60kv" localSheetId="8">'[29]Estructuras Concreto'!#REF!</definedName>
    <definedName name="DI60kv" localSheetId="12">'[29]Estructuras Concreto'!#REF!</definedName>
    <definedName name="DI60kv">'[29]Estructuras Concreto'!#REF!</definedName>
    <definedName name="día" localSheetId="8">#REF!</definedName>
    <definedName name="día" localSheetId="12">#REF!</definedName>
    <definedName name="día">#REF!</definedName>
    <definedName name="dia16ex" localSheetId="8">#REF!</definedName>
    <definedName name="dia16ex" localSheetId="12">#REF!</definedName>
    <definedName name="dia16ex">#REF!</definedName>
    <definedName name="dia24ex" localSheetId="8">#REF!</definedName>
    <definedName name="dia24ex" localSheetId="12">#REF!</definedName>
    <definedName name="dia24ex">#REF!</definedName>
    <definedName name="dia24nue" localSheetId="8">#REF!</definedName>
    <definedName name="dia24nue" localSheetId="12">#REF!</definedName>
    <definedName name="dia24nue">#REF!</definedName>
    <definedName name="dia25ex" localSheetId="8">#REF!</definedName>
    <definedName name="dia25ex" localSheetId="12">#REF!</definedName>
    <definedName name="dia25ex">#REF!</definedName>
    <definedName name="dia26ex" localSheetId="8">#REF!</definedName>
    <definedName name="dia26ex" localSheetId="12">#REF!</definedName>
    <definedName name="dia26ex">#REF!</definedName>
    <definedName name="dia36ex" localSheetId="8">#REF!</definedName>
    <definedName name="dia36ex" localSheetId="12">#REF!</definedName>
    <definedName name="dia36ex">#REF!</definedName>
    <definedName name="dia36nue" localSheetId="8">#REF!</definedName>
    <definedName name="dia36nue" localSheetId="12">#REF!</definedName>
    <definedName name="dia36nue">#REF!</definedName>
    <definedName name="dia37ex" localSheetId="8">#REF!</definedName>
    <definedName name="dia37ex" localSheetId="12">#REF!</definedName>
    <definedName name="dia37ex">#REF!</definedName>
    <definedName name="DIAME" localSheetId="8">#REF!</definedName>
    <definedName name="DIAME" localSheetId="12">#REF!</definedName>
    <definedName name="DIAME">#REF!</definedName>
    <definedName name="diameter" localSheetId="8">#REF!</definedName>
    <definedName name="diameter" localSheetId="12">#REF!</definedName>
    <definedName name="diameter">#REF!</definedName>
    <definedName name="diametros" localSheetId="8">#REF!</definedName>
    <definedName name="diametros" localSheetId="12">#REF!</definedName>
    <definedName name="diametros">#REF!</definedName>
    <definedName name="diana" localSheetId="8">#REF!</definedName>
    <definedName name="diana" localSheetId="12">#REF!</definedName>
    <definedName name="diana">#REF!</definedName>
    <definedName name="diaphragm" localSheetId="8">#REF!</definedName>
    <definedName name="diaphragm" localSheetId="12">#REF!</definedName>
    <definedName name="diaphragm">#REF!</definedName>
    <definedName name="diego" localSheetId="8">#REF!</definedName>
    <definedName name="diego" localSheetId="3">#REF!</definedName>
    <definedName name="diego" localSheetId="12">#REF!</definedName>
    <definedName name="diego">#REF!</definedName>
    <definedName name="diego1" localSheetId="8">#REF!</definedName>
    <definedName name="diego1" localSheetId="3">#REF!</definedName>
    <definedName name="diego1" localSheetId="12">#REF!</definedName>
    <definedName name="diego1">#REF!</definedName>
    <definedName name="DIN">'[25]Estructuras Concreto'!$D$74</definedName>
    <definedName name="DIRECT" localSheetId="8">#REF!</definedName>
    <definedName name="DIRECT" localSheetId="12">#REF!</definedName>
    <definedName name="DIRECT">#REF!</definedName>
    <definedName name="DK" localSheetId="8">#REF!</definedName>
    <definedName name="DK" localSheetId="12">#REF!</definedName>
    <definedName name="DK">#REF!</definedName>
    <definedName name="DM" localSheetId="8">#REF!</definedName>
    <definedName name="DM" localSheetId="12">#REF!</definedName>
    <definedName name="DM">#REF!</definedName>
    <definedName name="DMxUS" localSheetId="8">#REF!</definedName>
    <definedName name="DMxUS" localSheetId="12">#REF!</definedName>
    <definedName name="DMxUS">#REF!</definedName>
    <definedName name="DOC" localSheetId="8">#REF!</definedName>
    <definedName name="DOC" localSheetId="12">#REF!</definedName>
    <definedName name="DOC">#REF!</definedName>
    <definedName name="DOCUMENT">{"Book1","my ddc.xls"}</definedName>
    <definedName name="Document_array">{"Book1","DOC&amp;DWG.xls"}</definedName>
    <definedName name="dolar">'[42]PRESUPUESTOS Escenario Optimist'!$Q$5</definedName>
    <definedName name="dólar">'[42]PRESUPUESTOS Escenario Optimist'!$Q$5</definedName>
    <definedName name="dollar" localSheetId="8">#REF!</definedName>
    <definedName name="dollar" localSheetId="12">#REF!</definedName>
    <definedName name="dollar">#REF!</definedName>
    <definedName name="Domiciliaria" localSheetId="8">#REF!</definedName>
    <definedName name="Domiciliaria" localSheetId="12">#REF!</definedName>
    <definedName name="Domiciliaria">#REF!</definedName>
    <definedName name="DOS" localSheetId="8">#REF!</definedName>
    <definedName name="DOS" localSheetId="12">#REF!</definedName>
    <definedName name="DOS">#REF!</definedName>
    <definedName name="DOT" localSheetId="8">#REF!</definedName>
    <definedName name="DOT" localSheetId="12">#REF!</definedName>
    <definedName name="DOT">#REF!</definedName>
    <definedName name="dota" localSheetId="8">#REF!</definedName>
    <definedName name="dota" localSheetId="12">#REF!</definedName>
    <definedName name="dota">#REF!</definedName>
    <definedName name="DP">'[25]Estructuras Concreto'!$D$51</definedName>
    <definedName name="DPCABB" localSheetId="8">#REF!</definedName>
    <definedName name="DPCABB" localSheetId="12">#REF!</definedName>
    <definedName name="DPCABB">#REF!</definedName>
    <definedName name="DPOR" localSheetId="8">#REF!</definedName>
    <definedName name="DPOR" localSheetId="12">#REF!</definedName>
    <definedName name="DPOR">#REF!</definedName>
    <definedName name="DPOR2">'[25]Estructuras Concreto'!$D$274</definedName>
    <definedName name="DPOR3">'[25]Estructuras Concreto'!$D$397</definedName>
    <definedName name="dr" localSheetId="8">'[7]Gabinetes ctrol, prot. y med. '!#REF!</definedName>
    <definedName name="dr" localSheetId="12">'[7]Gabinetes ctrol, prot. y med. '!#REF!</definedName>
    <definedName name="dr">'[7]Gabinetes ctrol, prot. y med. '!#REF!</definedName>
    <definedName name="drain_trap" localSheetId="8">#REF!</definedName>
    <definedName name="drain_trap" localSheetId="12">#REF!</definedName>
    <definedName name="drain_trap">#REF!</definedName>
    <definedName name="dren4">[32]PrecRec!$D$43</definedName>
    <definedName name="Drenajes" localSheetId="8">[20]CONS!#REF!</definedName>
    <definedName name="Drenajes" localSheetId="12">[20]CONS!#REF!</definedName>
    <definedName name="Drenajes">[20]CONS!#REF!</definedName>
    <definedName name="DS">'[25]Estructuras Concreto'!$D$18</definedName>
    <definedName name="DS60kv" localSheetId="8">'[29]Estructuras Concreto'!#REF!</definedName>
    <definedName name="DS60kv" localSheetId="12">'[29]Estructuras Concreto'!#REF!</definedName>
    <definedName name="DS60kv">'[29]Estructuras Concreto'!#REF!</definedName>
    <definedName name="DSD" localSheetId="8">#REF!</definedName>
    <definedName name="DSD" localSheetId="12">#REF!</definedName>
    <definedName name="DSD">#REF!</definedName>
    <definedName name="DSEC">'[25]Estructuras Concreto'!$D$85</definedName>
    <definedName name="DT">'[25]Estructuras Concreto'!$D$29</definedName>
    <definedName name="DTC">'[25]Estructuras Concreto'!$D$107</definedName>
    <definedName name="DTO" localSheetId="8">#REF!</definedName>
    <definedName name="DTO" localSheetId="12">#REF!</definedName>
    <definedName name="DTO">#REF!</definedName>
    <definedName name="DTP" localSheetId="8">#REF!</definedName>
    <definedName name="DTP" localSheetId="12">#REF!</definedName>
    <definedName name="DTP">#REF!</definedName>
    <definedName name="DTT">'[25]Estructuras Concreto'!$D$40</definedName>
    <definedName name="dual_plate_check" localSheetId="8">#REF!</definedName>
    <definedName name="dual_plate_check" localSheetId="12">#REF!</definedName>
    <definedName name="dual_plate_check">#REF!</definedName>
    <definedName name="DUCTO" localSheetId="8">[75]CONDUIT!#REF!</definedName>
    <definedName name="DUCTO" localSheetId="12">[75]CONDUIT!#REF!</definedName>
    <definedName name="DUCTO">[75]CONDUIT!#REF!</definedName>
    <definedName name="dumppr" localSheetId="8">#REF!</definedName>
    <definedName name="dumppr" localSheetId="12">#REF!</definedName>
    <definedName name="dumppr">#REF!</definedName>
    <definedName name="duplex_strainer" localSheetId="8">#REF!</definedName>
    <definedName name="duplex_strainer" localSheetId="12">#REF!</definedName>
    <definedName name="duplex_strainer">#REF!</definedName>
    <definedName name="E">[21]D_AWG!$P$35</definedName>
    <definedName name="E220TT" localSheetId="8">'[29]Estructuras Concreto'!#REF!</definedName>
    <definedName name="E220TT" localSheetId="12">'[29]Estructuras Concreto'!#REF!</definedName>
    <definedName name="E220TT">'[29]Estructuras Concreto'!#REF!</definedName>
    <definedName name="E60PR" localSheetId="8">'[29]Estructuras Concreto'!#REF!</definedName>
    <definedName name="E60PR" localSheetId="12">'[29]Estructuras Concreto'!#REF!</definedName>
    <definedName name="E60PR">'[29]Estructuras Concreto'!#REF!</definedName>
    <definedName name="E60TT" localSheetId="8">'[29]Estructuras Concreto'!#REF!</definedName>
    <definedName name="E60TT" localSheetId="12">'[29]Estructuras Concreto'!#REF!</definedName>
    <definedName name="E60TT">'[29]Estructuras Concreto'!#REF!</definedName>
    <definedName name="EA">'[25]Estructuras Concreto'!$D$61</definedName>
    <definedName name="eabd2">'[25]Estructuras Concreto'!$D$227</definedName>
    <definedName name="eabd4">'[25]Estructuras Concreto'!$D$235</definedName>
    <definedName name="eabd6">'[25]Estructuras Concreto'!$D$242</definedName>
    <definedName name="ebV">'[25]Obras preliminares'!$D$17</definedName>
    <definedName name="ebV.1" localSheetId="8">#REF!</definedName>
    <definedName name="ebV.1" localSheetId="12">#REF!</definedName>
    <definedName name="ebV.1">#REF!</definedName>
    <definedName name="ebV_1">#N/A</definedName>
    <definedName name="ecAD">'[25]Obras preliminares'!$D$4</definedName>
    <definedName name="ecaV">'[25]Obras preliminares'!$D$16</definedName>
    <definedName name="ecaV.1" localSheetId="8">#REF!</definedName>
    <definedName name="ecaV.1" localSheetId="12">#REF!</definedName>
    <definedName name="ecaV.1">#REF!</definedName>
    <definedName name="ecaV_1">#N/A</definedName>
    <definedName name="ecG">'[25]Obras preliminares'!$D$12</definedName>
    <definedName name="eCIiIi¨­A_I¨￡">#N/A</definedName>
    <definedName name="eCIiIiÞA_Iª">#N/A</definedName>
    <definedName name="èÇÍïÍïÞÀ_Íª">#N/A</definedName>
    <definedName name="ecL">'[25]Obras preliminares'!$D$8</definedName>
    <definedName name="ECON">[30]PRECIOS!$E$2:$E$12</definedName>
    <definedName name="eCSTC60" localSheetId="8">'[29]Estructuras Concreto'!#REF!</definedName>
    <definedName name="eCSTC60" localSheetId="12">'[29]Estructuras Concreto'!#REF!</definedName>
    <definedName name="eCSTC60">'[29]Estructuras Concreto'!#REF!</definedName>
    <definedName name="Edic" localSheetId="8">#REF!</definedName>
    <definedName name="Edic" localSheetId="12">#REF!</definedName>
    <definedName name="Edic">#REF!</definedName>
    <definedName name="Edivia" localSheetId="8">#REF!</definedName>
    <definedName name="Edivia" localSheetId="12">#REF!</definedName>
    <definedName name="Edivia">#REF!</definedName>
    <definedName name="EE" localSheetId="8">#REF!</definedName>
    <definedName name="EE" localSheetId="12">#REF!</definedName>
    <definedName name="EE">#REF!</definedName>
    <definedName name="EI">'[25]Estructuras Concreto'!$D$6</definedName>
    <definedName name="EI60kv" localSheetId="8">'[29]Estructuras Concreto'!#REF!</definedName>
    <definedName name="EI60kv" localSheetId="12">'[29]Estructuras Concreto'!#REF!</definedName>
    <definedName name="EI60kv">'[29]Estructuras Concreto'!#REF!</definedName>
    <definedName name="EIN">'[25]Estructuras Concreto'!$D$73</definedName>
    <definedName name="elec" localSheetId="8">#REF!</definedName>
    <definedName name="elec" localSheetId="12">#REF!</definedName>
    <definedName name="elec">#REF!</definedName>
    <definedName name="electrosoldada" localSheetId="8">#REF!</definedName>
    <definedName name="electrosoldada" localSheetId="12">#REF!</definedName>
    <definedName name="electrosoldada">#REF!</definedName>
    <definedName name="Element_Forces___Frames" localSheetId="8">#REF!</definedName>
    <definedName name="Element_Forces___Frames" localSheetId="12">#REF!</definedName>
    <definedName name="Element_Forces___Frames">#REF!</definedName>
    <definedName name="elemnto" localSheetId="8">#REF!</definedName>
    <definedName name="elemnto" localSheetId="12">#REF!</definedName>
    <definedName name="elemnto">#REF!</definedName>
    <definedName name="ELITE" localSheetId="8">#REF!</definedName>
    <definedName name="ELITE" localSheetId="12">#REF!</definedName>
    <definedName name="ELITE">#REF!</definedName>
    <definedName name="ELITE1" localSheetId="8">#REF!</definedName>
    <definedName name="ELITE1" localSheetId="12">#REF!</definedName>
    <definedName name="ELITE1">#REF!</definedName>
    <definedName name="EMET">[30]PRECIOS!$H$2:$H$9</definedName>
    <definedName name="emf">'[25]Estructuras Concreto'!$D$162</definedName>
    <definedName name="emfo1">'[25]Estructuras Concreto'!$D$169</definedName>
    <definedName name="EMPLEADO">#N/A</definedName>
    <definedName name="emul">[32]PrecRec!$D$58</definedName>
    <definedName name="ENCABEZADO" localSheetId="8">#REF!</definedName>
    <definedName name="ENCABEZADO" localSheetId="12">#REF!</definedName>
    <definedName name="ENCABEZADO">#REF!</definedName>
    <definedName name="EndTime" localSheetId="8">#REF!</definedName>
    <definedName name="EndTime" localSheetId="12">#REF!</definedName>
    <definedName name="EndTime">#REF!</definedName>
    <definedName name="Ene">[76]ENE!$A$12:$H$34</definedName>
    <definedName name="Ene_C">[76]ENE!$A$35:$H$52</definedName>
    <definedName name="EneFeb">'[77]Ene-Feb'!$A$12:$H$34</definedName>
    <definedName name="EOL" localSheetId="8">#REF!</definedName>
    <definedName name="EOL" localSheetId="12">#REF!</definedName>
    <definedName name="EOL">#REF!</definedName>
    <definedName name="EP">'[25]Estructuras Concreto'!$D$50</definedName>
    <definedName name="epbT">'[25]Estructuras Concreto'!$D$144</definedName>
    <definedName name="epfC">'[25]Estructuras Concreto'!$D$195</definedName>
    <definedName name="epfC1">'[25]Estructuras Concreto'!$D$211</definedName>
    <definedName name="epfC2" localSheetId="8">#REF!</definedName>
    <definedName name="epfC2" localSheetId="12">#REF!</definedName>
    <definedName name="epfC2">#REF!</definedName>
    <definedName name="epfT">'[25]Estructuras Concreto'!$D$142</definedName>
    <definedName name="epfTc">'[25]Estructuras Concreto'!$D$176</definedName>
    <definedName name="epfTZ" localSheetId="8">'[25]Estructuras Concreto'!#REF!</definedName>
    <definedName name="epfTZ" localSheetId="12">'[25]Estructuras Concreto'!#REF!</definedName>
    <definedName name="epfTZ">'[25]Estructuras Concreto'!#REF!</definedName>
    <definedName name="eplaca">'[25]Estructuras Concreto'!$D$251</definedName>
    <definedName name="eplaca2" localSheetId="8">#REF!</definedName>
    <definedName name="eplaca2" localSheetId="12">#REF!</definedName>
    <definedName name="eplaca2">#REF!</definedName>
    <definedName name="EPOR" localSheetId="8">#REF!</definedName>
    <definedName name="EPOR" localSheetId="12">#REF!</definedName>
    <definedName name="EPOR">#REF!</definedName>
    <definedName name="EPOR2">'[25]Estructuras Concreto'!$D$273</definedName>
    <definedName name="EPOR3">'[25]Estructuras Concreto'!$D$396</definedName>
    <definedName name="epT" localSheetId="8">#REF!</definedName>
    <definedName name="epT" localSheetId="12">#REF!</definedName>
    <definedName name="epT">#REF!</definedName>
    <definedName name="EQMOB" localSheetId="8">#REF!</definedName>
    <definedName name="EQMOB" localSheetId="12">#REF!</definedName>
    <definedName name="EQMOB">#REF!</definedName>
    <definedName name="EQUI">[78]EQUIPO!$B$2:$B$36</definedName>
    <definedName name="equip" localSheetId="8">#REF!</definedName>
    <definedName name="equip" localSheetId="12">#REF!</definedName>
    <definedName name="equip">#REF!</definedName>
    <definedName name="EQUIPO" localSheetId="3">#REF!</definedName>
    <definedName name="equipo" hidden="1">{"CONCABL1.1",#N/A,FALSE,"1.1.1a1.1.3 ACSR";"AISL1.2",#N/A,FALSE,"1.1.1a1.1.3 ACSR";"torr1.1.3",#N/A,FALSE,"1.1.1a1.1.3 ACSR";"cm1.2",#N/A,FALSE,"1.2 ACSR";"cm2.2",#N/A,FALSE,"1.2 ACSR";#N/A,#N/A,FALSE,"1.3 ACSR";#N/A,#N/A,FALSE,"2.1.1A2.1.3 ACAR";"ac2.1",#N/A,FALSE,"1.2 ACAR";"ac2.2",#N/A,FALSE,"1.2 ACAR";#N/A,#N/A,FALSE,"2.3 ACAR"}</definedName>
    <definedName name="EQUIPO_1">[78]EQUIPO!$B$2:$D$36</definedName>
    <definedName name="ERP" localSheetId="8">#REF!</definedName>
    <definedName name="ERP" localSheetId="12">#REF!</definedName>
    <definedName name="ERP">#REF!</definedName>
    <definedName name="ERPC" localSheetId="8">#REF!</definedName>
    <definedName name="ERPC" localSheetId="12">#REF!</definedName>
    <definedName name="ERPC">#REF!</definedName>
    <definedName name="ERR" localSheetId="8">#REF!</definedName>
    <definedName name="ERR" localSheetId="12">#REF!</definedName>
    <definedName name="ERR">#REF!</definedName>
    <definedName name="erra" localSheetId="8">#REF!</definedName>
    <definedName name="erra" localSheetId="12">#REF!</definedName>
    <definedName name="erra">#REF!</definedName>
    <definedName name="ERROR" localSheetId="8">#REF!</definedName>
    <definedName name="ERROR" localSheetId="12">#REF!</definedName>
    <definedName name="ERROR">#REF!</definedName>
    <definedName name="ERTERTEWRTWERTWERT">#N/A</definedName>
    <definedName name="ES">'[25]Estructuras Concreto'!$D$17</definedName>
    <definedName name="es220TT" localSheetId="8">'[29]Estructuras Concreto'!#REF!</definedName>
    <definedName name="es220TT" localSheetId="12">'[29]Estructuras Concreto'!#REF!</definedName>
    <definedName name="es220TT">'[29]Estructuras Concreto'!#REF!</definedName>
    <definedName name="ES60kv" localSheetId="8">'[29]Estructuras Concreto'!#REF!</definedName>
    <definedName name="ES60kv" localSheetId="12">'[29]Estructuras Concreto'!#REF!</definedName>
    <definedName name="ES60kv">'[29]Estructuras Concreto'!#REF!</definedName>
    <definedName name="es60PR" localSheetId="8">'[29]Estructuras Concreto'!#REF!</definedName>
    <definedName name="es60PR" localSheetId="12">'[29]Estructuras Concreto'!#REF!</definedName>
    <definedName name="es60PR">'[29]Estructuras Concreto'!#REF!</definedName>
    <definedName name="es60TT" localSheetId="8">'[29]Estructuras Concreto'!#REF!</definedName>
    <definedName name="es60TT" localSheetId="12">'[29]Estructuras Concreto'!#REF!</definedName>
    <definedName name="es60TT">'[29]Estructuras Concreto'!#REF!</definedName>
    <definedName name="esA">'[25]Estructuras Concreto'!$D$65</definedName>
    <definedName name="esbV">'[25]Obras preliminares'!$D$18</definedName>
    <definedName name="esbV.1" localSheetId="8">#REF!</definedName>
    <definedName name="esbV.1" localSheetId="12">#REF!</definedName>
    <definedName name="esbV.1">#REF!</definedName>
    <definedName name="esbV_1">#N/A</definedName>
    <definedName name="escaja">'[25]Estructuras Concreto'!$D$250</definedName>
    <definedName name="escaja2" localSheetId="8">#REF!</definedName>
    <definedName name="escaja2" localSheetId="12">#REF!</definedName>
    <definedName name="escaja2">#REF!</definedName>
    <definedName name="ESEC">'[25]Estructuras Concreto'!$D$84</definedName>
    <definedName name="esI">'[25]Estructuras Concreto'!$D$10</definedName>
    <definedName name="esI60kv" localSheetId="8">'[29]Estructuras Concreto'!#REF!</definedName>
    <definedName name="esI60kv" localSheetId="12">'[29]Estructuras Concreto'!#REF!</definedName>
    <definedName name="esI60kv">'[29]Estructuras Concreto'!#REF!</definedName>
    <definedName name="esIN">'[25]Estructuras Concreto'!$D$77</definedName>
    <definedName name="esmuro">'[25]Estructuras Concreto'!$D$252</definedName>
    <definedName name="esmuro2" localSheetId="8">#REF!</definedName>
    <definedName name="esmuro2" localSheetId="12">#REF!</definedName>
    <definedName name="esmuro2">#REF!</definedName>
    <definedName name="esolf">'[25]Estructuras Concreto'!$D$163</definedName>
    <definedName name="esolfo1">'[25]Estructuras Concreto'!$D$170</definedName>
    <definedName name="esP">'[25]Estructuras Concreto'!$D$54</definedName>
    <definedName name="Esp_PC">[21]D_AWG!$S$36</definedName>
    <definedName name="ESP201.15">'[79]201.15'!$H$49</definedName>
    <definedName name="ESP201.21">'[79]201.21'!$H$50</definedName>
    <definedName name="ESP201.7">'[79]201.7'!$H$52</definedName>
    <definedName name="ESP201.8">'[79]201.8'!$H$53</definedName>
    <definedName name="ESP210.2.2" localSheetId="8">#REF!</definedName>
    <definedName name="ESP210.2.2" localSheetId="12">#REF!</definedName>
    <definedName name="ESP210.2.2">#REF!</definedName>
    <definedName name="ESP225P" localSheetId="8">#REF!</definedName>
    <definedName name="ESP225P" localSheetId="12">#REF!</definedName>
    <definedName name="ESP225P">#REF!</definedName>
    <definedName name="ESP330.1P">'[79]330.1P (7801)'!$H$50</definedName>
    <definedName name="ESP632.1P">'[79]632.1P '!$H$57</definedName>
    <definedName name="ESP632.4P">'[79]632.4P'!$H$51</definedName>
    <definedName name="ESPC" localSheetId="8">#REF!</definedName>
    <definedName name="ESPC" localSheetId="12">#REF!</definedName>
    <definedName name="ESPC">#REF!</definedName>
    <definedName name="ESPISOC">'[25]Estructuras Concreto'!$D$347</definedName>
    <definedName name="esPOR" localSheetId="8">#REF!</definedName>
    <definedName name="esPOR" localSheetId="12">#REF!</definedName>
    <definedName name="esPOR">#REF!</definedName>
    <definedName name="esPOR2">'[25]Estructuras Concreto'!$D$277</definedName>
    <definedName name="esPOR3">'[25]Estructuras Concreto'!$D$400</definedName>
    <definedName name="esPR2">'[25]Estructuras Concreto'!$D$132</definedName>
    <definedName name="esrV">'[25]Obras preliminares'!$D$19</definedName>
    <definedName name="esS">'[25]Estructuras Concreto'!$D$21</definedName>
    <definedName name="esS60KV" localSheetId="8">'[29]Estructuras Concreto'!#REF!</definedName>
    <definedName name="esS60KV" localSheetId="12">'[29]Estructuras Concreto'!#REF!</definedName>
    <definedName name="esS60KV">'[29]Estructuras Concreto'!#REF!</definedName>
    <definedName name="esSEC">'[25]Estructuras Concreto'!$D$88</definedName>
    <definedName name="esT">'[25]Estructuras Concreto'!$D$32</definedName>
    <definedName name="ESTAC" localSheetId="8">#REF!</definedName>
    <definedName name="ESTAC" localSheetId="12">#REF!</definedName>
    <definedName name="ESTAC">#REF!</definedName>
    <definedName name="ESTACION" localSheetId="8">#REF!</definedName>
    <definedName name="ESTACION" localSheetId="12">#REF!</definedName>
    <definedName name="ESTACION">#REF!</definedName>
    <definedName name="ESTADO_ACUEDUCTO" localSheetId="8">#REF!</definedName>
    <definedName name="ESTADO_ACUEDUCTO" localSheetId="12">#REF!</definedName>
    <definedName name="ESTADO_ACUEDUCTO">#REF!</definedName>
    <definedName name="ESTADO_ALCANTARILLADO" localSheetId="8">#REF!</definedName>
    <definedName name="ESTADO_ALCANTARILLADO" localSheetId="12">#REF!</definedName>
    <definedName name="ESTADO_ALCANTARILLADO">#REF!</definedName>
    <definedName name="Estadocamara" localSheetId="8">#REF!</definedName>
    <definedName name="Estadocamara" localSheetId="12">#REF!</definedName>
    <definedName name="Estadocamara">#REF!</definedName>
    <definedName name="ESTADOFINA" localSheetId="8">#REF!</definedName>
    <definedName name="ESTADOFINA" localSheetId="12">#REF!</definedName>
    <definedName name="ESTADOFINA">#REF!</definedName>
    <definedName name="esTC">'[25]Estructuras Concreto'!$D$110</definedName>
    <definedName name="Estimate_Factor">1</definedName>
    <definedName name="ESTITLE" localSheetId="8">#REF!</definedName>
    <definedName name="ESTITLE" localSheetId="12">#REF!</definedName>
    <definedName name="ESTITLE">#REF!</definedName>
    <definedName name="esTO" localSheetId="8">#REF!</definedName>
    <definedName name="esTO" localSheetId="12">#REF!</definedName>
    <definedName name="esTO">#REF!</definedName>
    <definedName name="ESTOP">[4]BASE!$D$396</definedName>
    <definedName name="esTT">'[25]Estructuras Concreto'!$D$43</definedName>
    <definedName name="esTT2">'[25]Estructuras Concreto'!$D$121</definedName>
    <definedName name="ET">'[25]Estructuras Concreto'!$D$28</definedName>
    <definedName name="etapaC">'[25]Estructuras Concreto'!$D$253</definedName>
    <definedName name="etapaC2" localSheetId="8">#REF!</definedName>
    <definedName name="etapaC2" localSheetId="12">#REF!</definedName>
    <definedName name="etapaC2">#REF!</definedName>
    <definedName name="ETC">'[25]Estructuras Concreto'!$D$106</definedName>
    <definedName name="etcC">'[25]Estructuras Concreto'!$D$197</definedName>
    <definedName name="etcC1">'[25]Estructuras Concreto'!$D$213</definedName>
    <definedName name="etcC2" localSheetId="8">#REF!</definedName>
    <definedName name="etcC2" localSheetId="12">#REF!</definedName>
    <definedName name="etcC2">#REF!</definedName>
    <definedName name="ETO" localSheetId="8">#REF!</definedName>
    <definedName name="ETO" localSheetId="12">#REF!</definedName>
    <definedName name="ETO">#REF!</definedName>
    <definedName name="ETP" localSheetId="8">#REF!</definedName>
    <definedName name="ETP" localSheetId="12">#REF!</definedName>
    <definedName name="ETP">#REF!</definedName>
    <definedName name="ETT">'[25]Estructuras Concreto'!$D$39</definedName>
    <definedName name="EU" localSheetId="8">#REF!</definedName>
    <definedName name="EU" localSheetId="12">#REF!</definedName>
    <definedName name="EU">#REF!</definedName>
    <definedName name="EURO">[80]EQUIPOS!$I$2</definedName>
    <definedName name="EVO" localSheetId="8">#REF!</definedName>
    <definedName name="EVO" localSheetId="12">#REF!</definedName>
    <definedName name="EVO">#REF!</definedName>
    <definedName name="EWE" localSheetId="12">[62]!ERR</definedName>
    <definedName name="EWE">[62]!ERR</definedName>
    <definedName name="ex" localSheetId="8">'[25]Estructuras Concreto'!#REF!</definedName>
    <definedName name="ex" localSheetId="12">'[25]Estructuras Concreto'!#REF!</definedName>
    <definedName name="ex">'[25]Estructuras Concreto'!#REF!</definedName>
    <definedName name="ex_joint" localSheetId="8">#REF!</definedName>
    <definedName name="ex_joint" localSheetId="12">#REF!</definedName>
    <definedName name="ex_joint">#REF!</definedName>
    <definedName name="EXC">[30]PRECIOS!$C$2:$C$4</definedName>
    <definedName name="Excel_BuiltIn__FilterDatabase">[81]Presupuesto_Via_distribuidora!$A$9:$H$344</definedName>
    <definedName name="Excel_BuiltIn__FilterDatabase_1" localSheetId="8">#REF!</definedName>
    <definedName name="Excel_BuiltIn__FilterDatabase_1" localSheetId="12">#REF!</definedName>
    <definedName name="Excel_BuiltIn__FilterDatabase_1">#REF!</definedName>
    <definedName name="Excel_BuiltIn__FilterDatabase_17" localSheetId="8">#REF!</definedName>
    <definedName name="Excel_BuiltIn__FilterDatabase_17" localSheetId="12">#REF!</definedName>
    <definedName name="Excel_BuiltIn__FilterDatabase_17">#REF!</definedName>
    <definedName name="Excel_BuiltIn__FilterDatabase_17_1" localSheetId="8">#REF!</definedName>
    <definedName name="Excel_BuiltIn__FilterDatabase_17_1" localSheetId="12">#REF!</definedName>
    <definedName name="Excel_BuiltIn__FilterDatabase_17_1">#REF!</definedName>
    <definedName name="Excel_BuiltIn__FilterDatabase_20" localSheetId="8">#REF!</definedName>
    <definedName name="Excel_BuiltIn__FilterDatabase_20" localSheetId="12">#REF!</definedName>
    <definedName name="Excel_BuiltIn__FilterDatabase_20">#REF!</definedName>
    <definedName name="Excel_BuiltIn__FilterDatabase_21" localSheetId="8">#REF!</definedName>
    <definedName name="Excel_BuiltIn__FilterDatabase_21" localSheetId="12">#REF!</definedName>
    <definedName name="Excel_BuiltIn__FilterDatabase_21">#REF!</definedName>
    <definedName name="Excel_BuiltIn__FilterDatabase_22" localSheetId="8">#REF!</definedName>
    <definedName name="Excel_BuiltIn__FilterDatabase_22" localSheetId="12">#REF!</definedName>
    <definedName name="Excel_BuiltIn__FilterDatabase_22">#REF!</definedName>
    <definedName name="Excel_BuiltIn_Database" localSheetId="8">#REF!</definedName>
    <definedName name="Excel_BuiltIn_Database" localSheetId="12">#REF!</definedName>
    <definedName name="Excel_BuiltIn_Database">#REF!</definedName>
    <definedName name="Excel_BuiltIn_Print_Area">[81]Presupuesto_Via_distribuidora!$C$1:$H$344</definedName>
    <definedName name="Excel_BuiltIn_Print_Area_1" localSheetId="8">#REF!</definedName>
    <definedName name="Excel_BuiltIn_Print_Area_1" localSheetId="12">#REF!</definedName>
    <definedName name="Excel_BuiltIn_Print_Area_1">#REF!</definedName>
    <definedName name="Excel_BuiltIn_Print_Area_1_1" localSheetId="8">#REF!</definedName>
    <definedName name="Excel_BuiltIn_Print_Area_1_1" localSheetId="12">#REF!</definedName>
    <definedName name="Excel_BuiltIn_Print_Area_1_1">#REF!</definedName>
    <definedName name="Excel_BuiltIn_Print_Area_1_1_1" localSheetId="8">#REF!</definedName>
    <definedName name="Excel_BuiltIn_Print_Area_1_1_1" localSheetId="12">#REF!</definedName>
    <definedName name="Excel_BuiltIn_Print_Area_1_1_1">#REF!</definedName>
    <definedName name="Excel_BuiltIn_Print_Area_1_1_1_1" localSheetId="8">#REF!</definedName>
    <definedName name="Excel_BuiltIn_Print_Area_1_1_1_1" localSheetId="12">#REF!</definedName>
    <definedName name="Excel_BuiltIn_Print_Area_1_1_1_1">#REF!</definedName>
    <definedName name="Excel_BuiltIn_Print_Area_1_1_2" localSheetId="8">#REF!</definedName>
    <definedName name="Excel_BuiltIn_Print_Area_1_1_2" localSheetId="12">#REF!</definedName>
    <definedName name="Excel_BuiltIn_Print_Area_1_1_2">#REF!</definedName>
    <definedName name="Excel_BuiltIn_Print_Area_1_1_3" localSheetId="8">#REF!</definedName>
    <definedName name="Excel_BuiltIn_Print_Area_1_1_3" localSheetId="12">#REF!</definedName>
    <definedName name="Excel_BuiltIn_Print_Area_1_1_3">#REF!</definedName>
    <definedName name="Excel_BuiltIn_Print_Area_1_1_3_2" localSheetId="8">#REF!</definedName>
    <definedName name="Excel_BuiltIn_Print_Area_1_1_3_2" localSheetId="12">#REF!</definedName>
    <definedName name="Excel_BuiltIn_Print_Area_1_1_3_2">#REF!</definedName>
    <definedName name="Excel_BuiltIn_Print_Area_1_1_3_7" localSheetId="8">#REF!</definedName>
    <definedName name="Excel_BuiltIn_Print_Area_1_1_3_7" localSheetId="12">#REF!</definedName>
    <definedName name="Excel_BuiltIn_Print_Area_1_1_3_7">#REF!</definedName>
    <definedName name="Excel_BuiltIn_Print_Area_1_1_4" localSheetId="8">#REF!</definedName>
    <definedName name="Excel_BuiltIn_Print_Area_1_1_4" localSheetId="12">#REF!</definedName>
    <definedName name="Excel_BuiltIn_Print_Area_1_1_4">#REF!</definedName>
    <definedName name="Excel_BuiltIn_Print_Area_1_1_7" localSheetId="8">#REF!</definedName>
    <definedName name="Excel_BuiltIn_Print_Area_1_1_7" localSheetId="12">#REF!</definedName>
    <definedName name="Excel_BuiltIn_Print_Area_1_1_7">#REF!</definedName>
    <definedName name="Excel_BuiltIn_Print_Area_2_1" localSheetId="8">#REF!</definedName>
    <definedName name="Excel_BuiltIn_Print_Area_2_1" localSheetId="12">#REF!</definedName>
    <definedName name="Excel_BuiltIn_Print_Area_2_1">#REF!</definedName>
    <definedName name="Excel_BuiltIn_Print_Area_2_1_1" localSheetId="8">#REF!</definedName>
    <definedName name="Excel_BuiltIn_Print_Area_2_1_1" localSheetId="12">#REF!</definedName>
    <definedName name="Excel_BuiltIn_Print_Area_2_1_1">#REF!</definedName>
    <definedName name="Excel_BuiltIn_Print_Area_2_1_2" localSheetId="8">#REF!</definedName>
    <definedName name="Excel_BuiltIn_Print_Area_2_1_2" localSheetId="12">#REF!</definedName>
    <definedName name="Excel_BuiltIn_Print_Area_2_1_2">#REF!</definedName>
    <definedName name="Excel_BuiltIn_Print_Area_2_1_3" localSheetId="8">#REF!</definedName>
    <definedName name="Excel_BuiltIn_Print_Area_2_1_3" localSheetId="12">#REF!</definedName>
    <definedName name="Excel_BuiltIn_Print_Area_2_1_3">#REF!</definedName>
    <definedName name="Excel_BuiltIn_Print_Area_2_1_3_2" localSheetId="8">#REF!</definedName>
    <definedName name="Excel_BuiltIn_Print_Area_2_1_3_2" localSheetId="12">#REF!</definedName>
    <definedName name="Excel_BuiltIn_Print_Area_2_1_3_2">#REF!</definedName>
    <definedName name="Excel_BuiltIn_Print_Area_2_1_3_7" localSheetId="8">#REF!</definedName>
    <definedName name="Excel_BuiltIn_Print_Area_2_1_3_7" localSheetId="12">#REF!</definedName>
    <definedName name="Excel_BuiltIn_Print_Area_2_1_3_7">#REF!</definedName>
    <definedName name="Excel_BuiltIn_Print_Area_2_1_4" localSheetId="8">#REF!</definedName>
    <definedName name="Excel_BuiltIn_Print_Area_2_1_4" localSheetId="12">#REF!</definedName>
    <definedName name="Excel_BuiltIn_Print_Area_2_1_4">#REF!</definedName>
    <definedName name="Excel_BuiltIn_Print_Area_2_1_7" localSheetId="8">#REF!</definedName>
    <definedName name="Excel_BuiltIn_Print_Area_2_1_7" localSheetId="12">#REF!</definedName>
    <definedName name="Excel_BuiltIn_Print_Area_2_1_7">#REF!</definedName>
    <definedName name="Excel_BuiltIn_Print_Area_24" localSheetId="8">#REF!</definedName>
    <definedName name="Excel_BuiltIn_Print_Area_24" localSheetId="12">#REF!</definedName>
    <definedName name="Excel_BuiltIn_Print_Area_24">#REF!</definedName>
    <definedName name="Excel_BuiltIn_Print_Area_4" localSheetId="8">#REF!</definedName>
    <definedName name="Excel_BuiltIn_Print_Area_4" localSheetId="12">#REF!</definedName>
    <definedName name="Excel_BuiltIn_Print_Area_4">#REF!</definedName>
    <definedName name="Excel_BuiltIn_Print_Area_4_1" localSheetId="8">#REF!</definedName>
    <definedName name="Excel_BuiltIn_Print_Area_4_1" localSheetId="12">#REF!</definedName>
    <definedName name="Excel_BuiltIn_Print_Area_4_1">#REF!</definedName>
    <definedName name="Excel_BuiltIn_Print_Area_4_1_2" localSheetId="8">#REF!</definedName>
    <definedName name="Excel_BuiltIn_Print_Area_4_1_2" localSheetId="12">#REF!</definedName>
    <definedName name="Excel_BuiltIn_Print_Area_4_1_2">#REF!</definedName>
    <definedName name="Excel_BuiltIn_Print_Area_5" localSheetId="8">#REF!</definedName>
    <definedName name="Excel_BuiltIn_Print_Area_5" localSheetId="12">#REF!</definedName>
    <definedName name="Excel_BuiltIn_Print_Area_5">#REF!</definedName>
    <definedName name="Excel_BuiltIn_Print_Area_5_1" localSheetId="8">#REF!</definedName>
    <definedName name="Excel_BuiltIn_Print_Area_5_1" localSheetId="12">#REF!</definedName>
    <definedName name="Excel_BuiltIn_Print_Area_5_1">#REF!</definedName>
    <definedName name="Excel_BuiltIn_Print_Area_5_1_2" localSheetId="8">#REF!</definedName>
    <definedName name="Excel_BuiltIn_Print_Area_5_1_2" localSheetId="12">#REF!</definedName>
    <definedName name="Excel_BuiltIn_Print_Area_5_1_2">#REF!</definedName>
    <definedName name="Excel_BuiltIn_Print_Area_5_1_3" localSheetId="8">#REF!</definedName>
    <definedName name="Excel_BuiltIn_Print_Area_5_1_3" localSheetId="12">#REF!</definedName>
    <definedName name="Excel_BuiltIn_Print_Area_5_1_3">#REF!</definedName>
    <definedName name="Excel_BuiltIn_Print_Area_5_1_3_2" localSheetId="8">#REF!</definedName>
    <definedName name="Excel_BuiltIn_Print_Area_5_1_3_2" localSheetId="12">#REF!</definedName>
    <definedName name="Excel_BuiltIn_Print_Area_5_1_3_2">#REF!</definedName>
    <definedName name="Excel_BuiltIn_Print_Area_5_1_3_7" localSheetId="8">#REF!</definedName>
    <definedName name="Excel_BuiltIn_Print_Area_5_1_3_7" localSheetId="12">#REF!</definedName>
    <definedName name="Excel_BuiltIn_Print_Area_5_1_3_7">#REF!</definedName>
    <definedName name="Excel_BuiltIn_Print_Area_5_1_4" localSheetId="8">#REF!</definedName>
    <definedName name="Excel_BuiltIn_Print_Area_5_1_4" localSheetId="12">#REF!</definedName>
    <definedName name="Excel_BuiltIn_Print_Area_5_1_4">#REF!</definedName>
    <definedName name="Excel_BuiltIn_Print_Area_5_1_7" localSheetId="8">#REF!</definedName>
    <definedName name="Excel_BuiltIn_Print_Area_5_1_7" localSheetId="12">#REF!</definedName>
    <definedName name="Excel_BuiltIn_Print_Area_5_1_7">#REF!</definedName>
    <definedName name="Excel_BuiltIn_Print_Area_5_2" localSheetId="8">#REF!</definedName>
    <definedName name="Excel_BuiltIn_Print_Area_5_2" localSheetId="12">#REF!</definedName>
    <definedName name="Excel_BuiltIn_Print_Area_5_2">#REF!</definedName>
    <definedName name="Excel_BuiltIn_Print_Area_7" localSheetId="8">#REF!</definedName>
    <definedName name="Excel_BuiltIn_Print_Area_7" localSheetId="12">#REF!</definedName>
    <definedName name="Excel_BuiltIn_Print_Area_7">#REF!</definedName>
    <definedName name="Excel_BuiltIn_Print_Titles">[81]Presupuesto_Via_distribuidora!$2:$8</definedName>
    <definedName name="Excel_BuiltIn_Print_Titles_1" localSheetId="8">#REF!</definedName>
    <definedName name="Excel_BuiltIn_Print_Titles_1" localSheetId="12">#REF!</definedName>
    <definedName name="Excel_BuiltIn_Print_Titles_1">#REF!</definedName>
    <definedName name="Excel_BuiltIn_Print_Titles_1_1" localSheetId="8">#REF!</definedName>
    <definedName name="Excel_BuiltIn_Print_Titles_1_1" localSheetId="12">#REF!</definedName>
    <definedName name="Excel_BuiltIn_Print_Titles_1_1">#REF!</definedName>
    <definedName name="Excel_BuiltIn_Print_Titles_1_1_1" localSheetId="8">#REF!</definedName>
    <definedName name="Excel_BuiltIn_Print_Titles_1_1_1" localSheetId="12">#REF!</definedName>
    <definedName name="Excel_BuiltIn_Print_Titles_1_1_1">#REF!</definedName>
    <definedName name="Excel_BuiltIn_Print_Titles_3" localSheetId="8">'[82]COSTOS OFICINA'!#REF!</definedName>
    <definedName name="Excel_BuiltIn_Print_Titles_3" localSheetId="12">'[82]COSTOS OFICINA'!#REF!</definedName>
    <definedName name="Excel_BuiltIn_Print_Titles_3">'[82]COSTOS OFICINA'!#REF!</definedName>
    <definedName name="Excel_BuiltIn_Print_Titles_4" localSheetId="8">'[82]COSTOS CAMPAMENTO'!#REF!</definedName>
    <definedName name="Excel_BuiltIn_Print_Titles_4" localSheetId="12">'[82]COSTOS CAMPAMENTO'!#REF!</definedName>
    <definedName name="Excel_BuiltIn_Print_Titles_4">'[82]COSTOS CAMPAMENTO'!#REF!</definedName>
    <definedName name="EXCROC">'[83]Análisis de precios'!$H$52</definedName>
    <definedName name="Existencia" localSheetId="8">#REF!</definedName>
    <definedName name="Existencia" localSheetId="12">#REF!</definedName>
    <definedName name="Existencia">#REF!</definedName>
    <definedName name="extra">'[84]Liquidación de Obra x Administr'!$C$3</definedName>
    <definedName name="EXTRACCIÓN_IM">#N/A</definedName>
    <definedName name="Extract_MI" localSheetId="8">#REF!</definedName>
    <definedName name="Extract_MI" localSheetId="12">#REF!</definedName>
    <definedName name="Extract_MI">#REF!</definedName>
    <definedName name="eyteyt" hidden="1">{#N/A,#N/A,FALSE,"CCTV"}</definedName>
    <definedName name="EZ" localSheetId="8">#REF!</definedName>
    <definedName name="EZ" localSheetId="12">#REF!</definedName>
    <definedName name="EZ">#REF!</definedName>
    <definedName name="EZC">'[25]Estructuras Concreto'!$D$338</definedName>
    <definedName name="F.L">#N/A</definedName>
    <definedName name="F_E_B" localSheetId="8">#REF!</definedName>
    <definedName name="F_E_B" localSheetId="12">#REF!</definedName>
    <definedName name="F_E_B">#REF!</definedName>
    <definedName name="F_E_BA" localSheetId="8">#REF!</definedName>
    <definedName name="F_E_BA" localSheetId="12">#REF!</definedName>
    <definedName name="F_E_BA">#REF!</definedName>
    <definedName name="F_E_C" localSheetId="8">#REF!</definedName>
    <definedName name="F_E_C" localSheetId="12">#REF!</definedName>
    <definedName name="F_E_C">#REF!</definedName>
    <definedName name="F_E_O" localSheetId="8">#REF!</definedName>
    <definedName name="F_E_O" localSheetId="12">#REF!</definedName>
    <definedName name="F_E_O">#REF!</definedName>
    <definedName name="F_E_P1" localSheetId="8">#REF!</definedName>
    <definedName name="F_E_P1" localSheetId="12">#REF!</definedName>
    <definedName name="F_E_P1">#REF!</definedName>
    <definedName name="F_E_P2" localSheetId="8">#REF!</definedName>
    <definedName name="F_E_P2" localSheetId="12">#REF!</definedName>
    <definedName name="F_E_P2">#REF!</definedName>
    <definedName name="F_E_V" localSheetId="8">#REF!</definedName>
    <definedName name="F_E_V" localSheetId="12">#REF!</definedName>
    <definedName name="F_E_V">#REF!</definedName>
    <definedName name="F_P_B" localSheetId="8">#REF!</definedName>
    <definedName name="F_P_B" localSheetId="12">#REF!</definedName>
    <definedName name="F_P_B">#REF!</definedName>
    <definedName name="F_P_BA" localSheetId="8">#REF!</definedName>
    <definedName name="F_P_BA" localSheetId="12">#REF!</definedName>
    <definedName name="F_P_BA">#REF!</definedName>
    <definedName name="F_P_C" localSheetId="8">#REF!</definedName>
    <definedName name="F_P_C" localSheetId="12">#REF!</definedName>
    <definedName name="F_P_C">#REF!</definedName>
    <definedName name="F_P_O" localSheetId="8">#REF!</definedName>
    <definedName name="F_P_O" localSheetId="12">#REF!</definedName>
    <definedName name="F_P_O">#REF!</definedName>
    <definedName name="F_P_P1" localSheetId="8">#REF!</definedName>
    <definedName name="F_P_P1" localSheetId="12">#REF!</definedName>
    <definedName name="F_P_P1">#REF!</definedName>
    <definedName name="F_P_P2" localSheetId="8">#REF!</definedName>
    <definedName name="F_P_P2" localSheetId="12">#REF!</definedName>
    <definedName name="F_P_P2">#REF!</definedName>
    <definedName name="F_P_V" localSheetId="8">#REF!</definedName>
    <definedName name="F_P_V" localSheetId="12">#REF!</definedName>
    <definedName name="F_P_V">#REF!</definedName>
    <definedName name="F201.1" localSheetId="8">[85]glvc!#REF!</definedName>
    <definedName name="F201.1" localSheetId="12">[85]glvc!#REF!</definedName>
    <definedName name="F201.1">[85]glvc!#REF!</definedName>
    <definedName name="F201.2" localSheetId="8">[85]glvc!#REF!</definedName>
    <definedName name="F201.2" localSheetId="12">[85]glvc!#REF!</definedName>
    <definedName name="F201.2">[85]glvc!#REF!</definedName>
    <definedName name="F201.3" localSheetId="8">[85]glvc!#REF!</definedName>
    <definedName name="F201.3" localSheetId="12">[85]glvc!#REF!</definedName>
    <definedName name="F201.3">[85]glvc!#REF!</definedName>
    <definedName name="F210.2" localSheetId="8">[85]glvc!#REF!</definedName>
    <definedName name="F210.2" localSheetId="12">[85]glvc!#REF!</definedName>
    <definedName name="F210.2">[85]glvc!#REF!</definedName>
    <definedName name="F210.3" localSheetId="8">[86]DANIEL!#REF!</definedName>
    <definedName name="F210.3" localSheetId="12">[86]DANIEL!#REF!</definedName>
    <definedName name="F210.3">[86]DANIEL!#REF!</definedName>
    <definedName name="F211.1" localSheetId="8">[85]glvc!#REF!</definedName>
    <definedName name="F211.1" localSheetId="12">[85]glvc!#REF!</definedName>
    <definedName name="F211.1">[85]glvc!#REF!</definedName>
    <definedName name="F220.1" localSheetId="8">[87]glvc!#REF!</definedName>
    <definedName name="F220.1" localSheetId="12">[87]glvc!#REF!</definedName>
    <definedName name="F220.1">[87]glvc!#REF!</definedName>
    <definedName name="f6.2.1.4" localSheetId="8">#REF!</definedName>
    <definedName name="f6.2.1.4" localSheetId="12">#REF!</definedName>
    <definedName name="f6.2.1.4">#REF!</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8">#REF!</definedName>
    <definedName name="FAC.INV" localSheetId="12">#REF!</definedName>
    <definedName name="FAC.INV">#REF!</definedName>
    <definedName name="FACT" localSheetId="8">#REF!</definedName>
    <definedName name="FACT" localSheetId="12">#REF!</definedName>
    <definedName name="FACT">#REF!</definedName>
    <definedName name="factor" localSheetId="8">#REF!</definedName>
    <definedName name="factor" localSheetId="12">#REF!</definedName>
    <definedName name="factor">#REF!</definedName>
    <definedName name="Factor_1.55" localSheetId="8">#REF!</definedName>
    <definedName name="Factor_1.55" localSheetId="12">#REF!</definedName>
    <definedName name="Factor_1.55">#REF!</definedName>
    <definedName name="factor_por_B" localSheetId="8">#REF!</definedName>
    <definedName name="factor_por_B" localSheetId="12">#REF!</definedName>
    <definedName name="factor_por_B">#REF!</definedName>
    <definedName name="Factor1.55" localSheetId="8">#REF!</definedName>
    <definedName name="Factor1.55" localSheetId="12">#REF!</definedName>
    <definedName name="Factor1.55">#REF!</definedName>
    <definedName name="Factor2.1" localSheetId="8">#REF!</definedName>
    <definedName name="Factor2.1" localSheetId="12">#REF!</definedName>
    <definedName name="Factor2.1">#REF!</definedName>
    <definedName name="fafssdfasfd" localSheetId="8">#REF!</definedName>
    <definedName name="fafssdfasfd" localSheetId="12">#REF!</definedName>
    <definedName name="fafssdfasfd">#REF!</definedName>
    <definedName name="FALT" localSheetId="8">#REF!</definedName>
    <definedName name="FALT" localSheetId="12">#REF!</definedName>
    <definedName name="FALT">#REF!</definedName>
    <definedName name="FALT1" localSheetId="8">#REF!</definedName>
    <definedName name="FALT1" localSheetId="12">#REF!</definedName>
    <definedName name="FALT1">#REF!</definedName>
    <definedName name="FALTANTE" localSheetId="8">#REF!</definedName>
    <definedName name="FALTANTE" localSheetId="12">#REF!</definedName>
    <definedName name="FALTANTE">#REF!</definedName>
    <definedName name="FAPR">'[9]Datos Generales'!$B$1</definedName>
    <definedName name="fasdf">{"Book1","DOC&amp;DWG.xls"}</definedName>
    <definedName name="FB" localSheetId="8">#REF!</definedName>
    <definedName name="FB" localSheetId="12">#REF!</definedName>
    <definedName name="FB">#REF!</definedName>
    <definedName name="FBA" localSheetId="8">#REF!</definedName>
    <definedName name="FBA" localSheetId="12">#REF!</definedName>
    <definedName name="FBA">#REF!</definedName>
    <definedName name="FC_COPIA" hidden="1">{"'Sheet1'!$A$1:$G$85"}</definedName>
    <definedName name="fd" localSheetId="8">'[67]A. P. U.'!#REF!</definedName>
    <definedName name="fd" localSheetId="3">'[67]A. P. U.'!#REF!</definedName>
    <definedName name="fd" localSheetId="12">'[67]A. P. U.'!#REF!</definedName>
    <definedName name="fd">'[67]A. P. U.'!#REF!</definedName>
    <definedName name="fddfhdfhdgh" hidden="1">{#N/A,#N/A,FALSE,"CCTV"}</definedName>
    <definedName name="fdf" hidden="1">{#N/A,#N/A,FALSE,"CCTV"}</definedName>
    <definedName name="FDFDF" hidden="1">{#N/A,#N/A,FALSE,"CCTV"}</definedName>
    <definedName name="FDGASDFASD" localSheetId="8">#REF!</definedName>
    <definedName name="FDGASDFASD" localSheetId="12">#REF!</definedName>
    <definedName name="FDGASDFASD">#REF!</definedName>
    <definedName name="Feb">[76]FEB!$A$12:$H$33</definedName>
    <definedName name="Feb_C">[76]FEB!$A$35:$H$51</definedName>
    <definedName name="FECHA" localSheetId="8">#REF!</definedName>
    <definedName name="FECHA" localSheetId="12">#REF!</definedName>
    <definedName name="FECHA">#REF!</definedName>
    <definedName name="Fecha_prop">[30]MODELO!$G$7</definedName>
    <definedName name="Festivos">'[88]días habiles 2015'!$D$2:$D$21</definedName>
    <definedName name="ff" hidden="1">{#N/A,#N/A,FALSE,"CCTV"}</definedName>
    <definedName name="ffff" localSheetId="8">#REF!</definedName>
    <definedName name="ffff" localSheetId="12">#REF!</definedName>
    <definedName name="ffff">#REF!</definedName>
    <definedName name="fffff" hidden="1">{"'Sheet1'!$A$1:$G$85"}</definedName>
    <definedName name="ffffff" hidden="1">{#N/A,#N/A,FALSE,"CCTV"}</definedName>
    <definedName name="fg1314TBTB4RTDKDKDKRT" localSheetId="8">#REF!</definedName>
    <definedName name="fg1314TBTB4RTDKDKDKRT" localSheetId="12">#REF!</definedName>
    <definedName name="fg1314TBTB4RTDKDKDKRT">#REF!</definedName>
    <definedName name="FG20TBTB2RT" localSheetId="8">#REF!</definedName>
    <definedName name="FG20TBTB2RT" localSheetId="12">#REF!</definedName>
    <definedName name="FG20TBTB2RT">#REF!</definedName>
    <definedName name="fg28TBTB2RTDKDK" localSheetId="8">#REF!</definedName>
    <definedName name="fg28TBTB2RTDKDK" localSheetId="12">#REF!</definedName>
    <definedName name="fg28TBTB2RTDKDK">#REF!</definedName>
    <definedName name="FG28TBTB2RTDKDKRT" localSheetId="8">#REF!</definedName>
    <definedName name="FG28TBTB2RTDKDKRT" localSheetId="12">#REF!</definedName>
    <definedName name="FG28TBTB2RTDKDKRT">#REF!</definedName>
    <definedName name="FG28TBTB4RTDK" localSheetId="8">#REF!</definedName>
    <definedName name="FG28TBTB4RTDK" localSheetId="12">#REF!</definedName>
    <definedName name="FG28TBTB4RTDK">#REF!</definedName>
    <definedName name="FG44TBTB4RTDKDK" localSheetId="8">#REF!</definedName>
    <definedName name="FG44TBTB4RTDKDK" localSheetId="12">#REF!</definedName>
    <definedName name="FG44TBTB4RTDKDK">#REF!</definedName>
    <definedName name="FG46TBTB4RTDKDK" localSheetId="8">#REF!</definedName>
    <definedName name="FG46TBTB4RTDKDK" localSheetId="12">#REF!</definedName>
    <definedName name="FG46TBTB4RTDKDK">#REF!</definedName>
    <definedName name="FGF" hidden="1">{#N/A,#N/A,FALSE,"CCTV"}</definedName>
    <definedName name="FGRKRKRKRKRKRKRKRKRKRKRKRKTBTB3" localSheetId="8">#REF!</definedName>
    <definedName name="FGRKRKRKRKRKRKRKRKRKRKRKRKTBTB3" localSheetId="12">#REF!</definedName>
    <definedName name="FGRKRKRKRKRKRKRKRKRKRKRKRKTBTB3">#REF!</definedName>
    <definedName name="fhgjfghfghgf" hidden="1">{#N/A,#N/A,FALSE,"CCTV"}</definedName>
    <definedName name="fi" localSheetId="8">#REF!</definedName>
    <definedName name="fi" localSheetId="12">#REF!</definedName>
    <definedName name="fi">#REF!</definedName>
    <definedName name="FIELT" localSheetId="8">#REF!</definedName>
    <definedName name="FIELT" localSheetId="12">#REF!</definedName>
    <definedName name="FIELT">#REF!</definedName>
    <definedName name="FIL" localSheetId="8">'[9]Datos Generales'!#REF!</definedName>
    <definedName name="FIL" localSheetId="12">'[9]Datos Generales'!#REF!</definedName>
    <definedName name="FIL">'[9]Datos Generales'!#REF!</definedName>
    <definedName name="FILB1">'[9]Datos Generales'!$B$18</definedName>
    <definedName name="FILB2">'[9]Datos Generales'!$B$19</definedName>
    <definedName name="FILB3">'[9]Datos Generales'!$B$20</definedName>
    <definedName name="FILC1">'[9]Datos Generales'!$B$23</definedName>
    <definedName name="FILC2">'[9]Datos Generales'!$B$24</definedName>
    <definedName name="FILCAR">'[9]Datos Generales'!$B$26</definedName>
    <definedName name="FILCO">'[9]Datos Generales'!$B$28</definedName>
    <definedName name="FILEX">'[9]Datos Generales'!$B$22</definedName>
    <definedName name="FILMO">'[9]Datos Generales'!$B$21</definedName>
    <definedName name="FILSOL">'[9]Datos Generales'!$B$29</definedName>
    <definedName name="filt">[32]PrecRec!$D$47</definedName>
    <definedName name="FILV">'[9]Datos Generales'!$B$25</definedName>
    <definedName name="FILVOL">'[9]Datos Generales'!$B$27</definedName>
    <definedName name="Fin_de_semana">'[88]días habiles 2015'!$M$1:$M$2</definedName>
    <definedName name="final" localSheetId="8">#REF!</definedName>
    <definedName name="final" localSheetId="12">#REF!</definedName>
    <definedName name="final">#REF!</definedName>
    <definedName name="FINANCIACION" localSheetId="12">[62]!ERR</definedName>
    <definedName name="FINANCIACION">[62]!ERR</definedName>
    <definedName name="FINI" localSheetId="8">#REF!</definedName>
    <definedName name="FINI" localSheetId="12">#REF!</definedName>
    <definedName name="FINI">#REF!</definedName>
    <definedName name="FLG" localSheetId="8">#REF!</definedName>
    <definedName name="FLG" localSheetId="12">#REF!</definedName>
    <definedName name="FLG">#REF!</definedName>
    <definedName name="FLG_Orifice" localSheetId="8">#REF!</definedName>
    <definedName name="FLG_Orifice" localSheetId="12">#REF!</definedName>
    <definedName name="FLG_Orifice">#REF!</definedName>
    <definedName name="flow" localSheetId="8">#REF!</definedName>
    <definedName name="flow" localSheetId="12">#REF!</definedName>
    <definedName name="flow">#REF!</definedName>
    <definedName name="FO" localSheetId="8">#REF!</definedName>
    <definedName name="FO" localSheetId="12">#REF!</definedName>
    <definedName name="FO">#REF!</definedName>
    <definedName name="FORDIV" localSheetId="8">#REF!</definedName>
    <definedName name="FORDIV" localSheetId="12">#REF!</definedName>
    <definedName name="FORDIV">#REF!</definedName>
    <definedName name="form">[32]PrecRec!$D$20</definedName>
    <definedName name="FORM3">[24]BASE!$D$486</definedName>
    <definedName name="FORMA">[24]BASE!$D$482</definedName>
    <definedName name="FORMA_">[47]BASE!$D$460</definedName>
    <definedName name="fORMA9698" hidden="1">{#N/A,#N/A,FALSE,"CIBHA05A";#N/A,#N/A,FALSE,"CIBHA05B"}</definedName>
    <definedName name="FORMALE" localSheetId="8">#REF!</definedName>
    <definedName name="FORMALE" localSheetId="12">#REF!</definedName>
    <definedName name="FORMALE">#REF!</definedName>
    <definedName name="FORMALETA">[37]A!$D$67:$D$68</definedName>
    <definedName name="FORMAUNIT" hidden="1">{#N/A,#N/A,FALSE,"Costos Productos 6A";#N/A,#N/A,FALSE,"Costo Unitario Total H-94-12"}</definedName>
    <definedName name="FORMH">[24]BASE!$D$485</definedName>
    <definedName name="FORMM" localSheetId="8">#REF!</definedName>
    <definedName name="FORMM" localSheetId="12">#REF!</definedName>
    <definedName name="FORMM">#REF!</definedName>
    <definedName name="Formulario">+[89]Formular!$B$7:$G$71</definedName>
    <definedName name="formularioCantidades" localSheetId="8">#REF!</definedName>
    <definedName name="formularioCantidades" localSheetId="12">#REF!</definedName>
    <definedName name="formularioCantidades">#REF!</definedName>
    <definedName name="FP" localSheetId="8">#REF!</definedName>
    <definedName name="FP" localSheetId="12">#REF!</definedName>
    <definedName name="FP">#REF!</definedName>
    <definedName name="FPP" localSheetId="8">#REF!</definedName>
    <definedName name="FPP" localSheetId="12">#REF!</definedName>
    <definedName name="FPP">#REF!</definedName>
    <definedName name="FPrestacional">[90]PlanCero!$D$8+[90]PlanCero!$D$9</definedName>
    <definedName name="FSIZE" localSheetId="8">#REF!</definedName>
    <definedName name="FSIZE" localSheetId="12">#REF!</definedName>
    <definedName name="FSIZE">#REF!</definedName>
    <definedName name="FUEN" localSheetId="8">#REF!,#REF!,#REF!,#REF!,#REF!,#REF!,#REF!,#REF!,#REF!,#REF!,#REF!,#REF!,#REF!,#REF!,#REF!,#REF!,#REF!,#REF!,#REF!,#REF!,#REF!,#REF!,#REF!,#REF!,#REF!,#REF!,#REF!,#REF!,#REF!</definedName>
    <definedName name="FUEN" localSheetId="12">#REF!,#REF!,#REF!,#REF!,#REF!,#REF!,#REF!,#REF!,#REF!,#REF!,#REF!,#REF!,#REF!,#REF!,#REF!,#REF!,#REF!,#REF!,#REF!,#REF!,#REF!,#REF!,#REF!,#REF!,#REF!,#REF!,#REF!,#REF!,#REF!</definedName>
    <definedName name="FUEN">#REF!,#REF!,#REF!,#REF!,#REF!,#REF!,#REF!,#REF!,#REF!,#REF!,#REF!,#REF!,#REF!,#REF!,#REF!,#REF!,#REF!,#REF!,#REF!,#REF!,#REF!,#REF!,#REF!,#REF!,#REF!,#REF!,#REF!,#REF!,#REF!</definedName>
    <definedName name="FV" localSheetId="8">#REF!</definedName>
    <definedName name="FV" localSheetId="12">#REF!</definedName>
    <definedName name="FV">#REF!</definedName>
    <definedName name="FXMO" localSheetId="8">#REF!</definedName>
    <definedName name="FXMO" localSheetId="12">#REF!</definedName>
    <definedName name="FXMO">#REF!</definedName>
    <definedName name="FXSC" localSheetId="8">#REF!</definedName>
    <definedName name="FXSC" localSheetId="12">#REF!</definedName>
    <definedName name="FXSC">#REF!</definedName>
    <definedName name="fy">[91]Diseño!$B$11</definedName>
    <definedName name="G" localSheetId="8">#REF!</definedName>
    <definedName name="G" localSheetId="12">#REF!</definedName>
    <definedName name="G">#REF!</definedName>
    <definedName name="G.Eg">#N/A</definedName>
    <definedName name="G.Em">#N/A</definedName>
    <definedName name="G.Eo">#N/A</definedName>
    <definedName name="G.Ew">#N/A</definedName>
    <definedName name="G_P_P">#N/A</definedName>
    <definedName name="Gas" localSheetId="8">#REF!</definedName>
    <definedName name="Gas" localSheetId="12">#REF!</definedName>
    <definedName name="Gas">#REF!</definedName>
    <definedName name="GASO">[4]BASE!$D$481</definedName>
    <definedName name="GASTOS_OPERACIONALES_DE_ADMON">"GASTOS OP"</definedName>
    <definedName name="gate" localSheetId="8">#REF!</definedName>
    <definedName name="gate" localSheetId="12">#REF!</definedName>
    <definedName name="gate">#REF!</definedName>
    <definedName name="GENERAL">#N/A</definedName>
    <definedName name="Genios" localSheetId="8">[92]Combinación!#REF!</definedName>
    <definedName name="Genios" localSheetId="12">[92]Combinación!#REF!</definedName>
    <definedName name="Genios">[92]Combinación!#REF!</definedName>
    <definedName name="geo">[32]PrecRec!$D$39</definedName>
    <definedName name="GEOD4">[48]BASE!$D$138</definedName>
    <definedName name="geodren">[32]PrecRec!$D$42</definedName>
    <definedName name="geomalla">[32]PrecRec!$D$41</definedName>
    <definedName name="GEOT" localSheetId="8">#REF!</definedName>
    <definedName name="GEOT" localSheetId="12">#REF!</definedName>
    <definedName name="GEOT">#REF!</definedName>
    <definedName name="GESTION" localSheetId="8">#REF!</definedName>
    <definedName name="GESTION" localSheetId="12">#REF!</definedName>
    <definedName name="GESTION">#REF!</definedName>
    <definedName name="gfjgfh" hidden="1">{#N/A,#N/A,FALSE,"CCTV"}</definedName>
    <definedName name="gfjgfhfg" hidden="1">{#N/A,#N/A,FALSE,"CCTV"}</definedName>
    <definedName name="gg" localSheetId="8">#REF!</definedName>
    <definedName name="gg" localSheetId="12">#REF!</definedName>
    <definedName name="gg">#REF!</definedName>
    <definedName name="GGG" localSheetId="12">[62]!ERR</definedName>
    <definedName name="GGG">[62]!ERR</definedName>
    <definedName name="ghyju" localSheetId="8">#REF!</definedName>
    <definedName name="ghyju" localSheetId="12">#REF!</definedName>
    <definedName name="ghyju">#REF!</definedName>
    <definedName name="GINCL" localSheetId="8">#REF!</definedName>
    <definedName name="GINCL" localSheetId="12">#REF!</definedName>
    <definedName name="GINCL">#REF!</definedName>
    <definedName name="giova" localSheetId="8">#REF!</definedName>
    <definedName name="giova" localSheetId="12">#REF!</definedName>
    <definedName name="giova">#REF!</definedName>
    <definedName name="GKJDGDIJZ">"Imagen 3"</definedName>
    <definedName name="globe" localSheetId="8">#REF!</definedName>
    <definedName name="globe" localSheetId="12">#REF!</definedName>
    <definedName name="globe">#REF!</definedName>
    <definedName name="gmvsa" localSheetId="8">'[7]Gabinetes ctrol, prot. y med. '!#REF!</definedName>
    <definedName name="gmvsa" localSheetId="12">'[7]Gabinetes ctrol, prot. y med. '!#REF!</definedName>
    <definedName name="gmvsa">'[7]Gabinetes ctrol, prot. y med. '!#REF!</definedName>
    <definedName name="GO" localSheetId="8">#REF!</definedName>
    <definedName name="GO" localSheetId="12">#REF!</definedName>
    <definedName name="GO">#REF!</definedName>
    <definedName name="GOR">#N/A</definedName>
    <definedName name="GP.T1" localSheetId="8">#REF!</definedName>
    <definedName name="GP.T1" localSheetId="12">#REF!</definedName>
    <definedName name="GP.T1">#REF!</definedName>
    <definedName name="GP.T2" localSheetId="8">#REF!</definedName>
    <definedName name="GP.T2" localSheetId="12">#REF!</definedName>
    <definedName name="GP.T2">#REF!</definedName>
    <definedName name="GP.T3" localSheetId="8">#REF!</definedName>
    <definedName name="GP.T3" localSheetId="12">#REF!</definedName>
    <definedName name="GP.T3">#REF!</definedName>
    <definedName name="GPK.T1">[93]Cargas!$J$14</definedName>
    <definedName name="GPK.T2">[93]Cargas!$J$36</definedName>
    <definedName name="GPS" localSheetId="8">#REF!</definedName>
    <definedName name="GPS" localSheetId="12">#REF!</definedName>
    <definedName name="GPS">#REF!</definedName>
    <definedName name="GRA">'[9]Datos Generales'!$B$17</definedName>
    <definedName name="GRAMA" localSheetId="8">#REF!</definedName>
    <definedName name="GRAMA" localSheetId="12">#REF!</definedName>
    <definedName name="GRAMA">#REF!</definedName>
    <definedName name="GRAP" localSheetId="8">#REF!</definedName>
    <definedName name="GRAP" localSheetId="12">#REF!</definedName>
    <definedName name="GRAP">#REF!</definedName>
    <definedName name="grapas">'[32]32'!$E$24</definedName>
    <definedName name="GRAV2" localSheetId="8">#REF!</definedName>
    <definedName name="GRAV2" localSheetId="12">#REF!</definedName>
    <definedName name="GRAV2">#REF!</definedName>
    <definedName name="GRAV3">[56]BASE!$C$47</definedName>
    <definedName name="GRAV4">[94]BASE!$D$63</definedName>
    <definedName name="GRAVA">[37]A!$D$58:$D$59</definedName>
    <definedName name="GRAVILLA">[43]MATERIALES!$D$3</definedName>
    <definedName name="GRCHIS0599" hidden="1">{#N/A,#N/A,FALSE,"Costos Productos 6A";#N/A,#N/A,FALSE,"Costo Unitario Total H-94-12"}</definedName>
    <definedName name="group1" localSheetId="8">#REF!</definedName>
    <definedName name="group1" localSheetId="12">#REF!</definedName>
    <definedName name="group1">#REF!</definedName>
    <definedName name="Group2" localSheetId="8">#REF!</definedName>
    <definedName name="Group2" localSheetId="12">#REF!</definedName>
    <definedName name="Group2">#REF!</definedName>
    <definedName name="group3" localSheetId="8">#REF!</definedName>
    <definedName name="group3" localSheetId="12">#REF!</definedName>
    <definedName name="group3">#REF!</definedName>
    <definedName name="group4" localSheetId="8">#REF!</definedName>
    <definedName name="group4" localSheetId="12">#REF!</definedName>
    <definedName name="group4">#REF!</definedName>
    <definedName name="group5" localSheetId="8">#REF!</definedName>
    <definedName name="group5" localSheetId="12">#REF!</definedName>
    <definedName name="group5">#REF!</definedName>
    <definedName name="GrphActSales" localSheetId="8">#REF!</definedName>
    <definedName name="GrphActSales" localSheetId="12">#REF!</definedName>
    <definedName name="GrphActSales">#REF!</definedName>
    <definedName name="GrphActStk" localSheetId="8">#REF!</definedName>
    <definedName name="GrphActStk" localSheetId="12">#REF!</definedName>
    <definedName name="GrphActStk">#REF!</definedName>
    <definedName name="GrphPlanSales" localSheetId="8">#REF!</definedName>
    <definedName name="GrphPlanSales" localSheetId="12">#REF!</definedName>
    <definedName name="GrphPlanSales">#REF!</definedName>
    <definedName name="GrphTgtStk" localSheetId="8">#REF!</definedName>
    <definedName name="GrphTgtStk" localSheetId="12">#REF!</definedName>
    <definedName name="GrphTgtStk">#REF!</definedName>
    <definedName name="GRUPO1" localSheetId="8">#REF!</definedName>
    <definedName name="GRUPO1" localSheetId="3">#REF!</definedName>
    <definedName name="GRUPO1" localSheetId="12">#REF!</definedName>
    <definedName name="GRUPO1">#REF!</definedName>
    <definedName name="GRUPO2" localSheetId="8">#REF!</definedName>
    <definedName name="GRUPO2" localSheetId="3">#REF!</definedName>
    <definedName name="GRUPO2" localSheetId="12">#REF!</definedName>
    <definedName name="GRUPO2">#REF!</definedName>
    <definedName name="H" localSheetId="8">#REF!</definedName>
    <definedName name="H" localSheetId="12">#REF!</definedName>
    <definedName name="H">#REF!</definedName>
    <definedName name="H_pump">#N/A</definedName>
    <definedName name="H5917Ç" localSheetId="8">#REF!</definedName>
    <definedName name="H5917Ç" localSheetId="12">#REF!</definedName>
    <definedName name="H5917Ç">#REF!</definedName>
    <definedName name="HABITANTES" localSheetId="8">#REF!</definedName>
    <definedName name="HABITANTES" localSheetId="12">#REF!</definedName>
    <definedName name="HABITANTES">#REF!</definedName>
    <definedName name="hbT">'[25]Estructuras Concreto'!$D$145</definedName>
    <definedName name="HC78MH" localSheetId="8">#REF!</definedName>
    <definedName name="HC78MH" localSheetId="12">#REF!</definedName>
    <definedName name="HC78MH">#REF!</definedName>
    <definedName name="HEAD1" localSheetId="8">#REF!</definedName>
    <definedName name="HEAD1" localSheetId="12">#REF!</definedName>
    <definedName name="HEAD1">#REF!</definedName>
    <definedName name="HEAD2" localSheetId="8">#REF!</definedName>
    <definedName name="HEAD2" localSheetId="12">#REF!</definedName>
    <definedName name="HEAD2">#REF!</definedName>
    <definedName name="heT">'[25]Estructuras Concreto'!$D$138</definedName>
    <definedName name="heTP" localSheetId="8">#REF!</definedName>
    <definedName name="heTP" localSheetId="12">#REF!</definedName>
    <definedName name="heTP">#REF!</definedName>
    <definedName name="heTZ" localSheetId="8">'[25]Estructuras Concreto'!#REF!</definedName>
    <definedName name="heTZ" localSheetId="12">'[25]Estructuras Concreto'!#REF!</definedName>
    <definedName name="heTZ">'[25]Estructuras Concreto'!#REF!</definedName>
    <definedName name="hfdgfdg" hidden="1">{#N/A,#N/A,FALSE,"CCTV"}</definedName>
    <definedName name="hfjhhjj" hidden="1">{#N/A,#N/A,FALSE,"CCTV"}</definedName>
    <definedName name="hgjfgh" hidden="1">{#N/A,#N/A,FALSE,"CCTV"}</definedName>
    <definedName name="hgjgfhgh" hidden="1">{#N/A,#N/A,FALSE,"CCTV"}</definedName>
    <definedName name="hgkhklkj" localSheetId="8">#REF!</definedName>
    <definedName name="hgkhklkj" localSheetId="12">#REF!</definedName>
    <definedName name="hgkhklkj">#REF!</definedName>
    <definedName name="hh" hidden="1">{#N/A,#N/A,FALSE,"CCTV"}</definedName>
    <definedName name="HHH" hidden="1">{#N/A,#N/A,FALSE,"CCTV"}</definedName>
    <definedName name="Hid">'[33]Interc de Hidr.'!$E:$E</definedName>
    <definedName name="HISTORICO" hidden="1">{#N/A,#N/A,FALSE,"Costos Productos 6A";#N/A,#N/A,FALSE,"Costo Unitario Total H-94-12"}</definedName>
    <definedName name="hjk" localSheetId="8">[95]INDICE!#REF!</definedName>
    <definedName name="hjk" localSheetId="12">[95]INDICE!#REF!</definedName>
    <definedName name="hjk">[95]INDICE!#REF!</definedName>
    <definedName name="HM3EB" localSheetId="8">#REF!</definedName>
    <definedName name="HM3EB" localSheetId="12">#REF!</definedName>
    <definedName name="HM3EB">#REF!</definedName>
    <definedName name="HM3JH" localSheetId="8">#REF!</definedName>
    <definedName name="HM3JH" localSheetId="12">#REF!</definedName>
    <definedName name="HM3JH">#REF!</definedName>
    <definedName name="HMHF3" localSheetId="8">[24]BASE!#REF!</definedName>
    <definedName name="HMHF3" localSheetId="12">[24]BASE!#REF!</definedName>
    <definedName name="HMHF3">[24]BASE!#REF!</definedName>
    <definedName name="HOJA1" localSheetId="8">#REF!</definedName>
    <definedName name="HOJA1" localSheetId="3">#REF!</definedName>
    <definedName name="HOJA1" localSheetId="12">#REF!</definedName>
    <definedName name="HOJA1">#REF!</definedName>
    <definedName name="hojanueva">'[96]COL C1'!$453:$459</definedName>
    <definedName name="HOJAS" localSheetId="8">#REF!</definedName>
    <definedName name="HOJAS" localSheetId="12">#REF!</definedName>
    <definedName name="HOJAS">#REF!</definedName>
    <definedName name="horat" localSheetId="8">'[97]Itemes Renovación'!#REF!</definedName>
    <definedName name="horat" localSheetId="12">'[97]Itemes Renovación'!#REF!</definedName>
    <definedName name="horat">'[97]Itemes Renovación'!#REF!</definedName>
    <definedName name="HP_stg_Hz">#N/A</definedName>
    <definedName name="hrbd2">'[25]Estructuras Concreto'!$D$228</definedName>
    <definedName name="hrbd4">'[25]Estructuras Concreto'!$D$236</definedName>
    <definedName name="hrbd6">'[25]Estructuras Concreto'!$D$243</definedName>
    <definedName name="hrT">'[25]Estructuras Concreto'!$D$143</definedName>
    <definedName name="hrTc">'[25]Estructuras Concreto'!$D$180</definedName>
    <definedName name="hrTZ" localSheetId="8">'[25]Estructuras Concreto'!#REF!</definedName>
    <definedName name="hrTZ" localSheetId="12">'[25]Estructuras Concreto'!#REF!</definedName>
    <definedName name="hrTZ">'[25]Estructuras Concreto'!#REF!</definedName>
    <definedName name="HSIT" hidden="1">{#N/A,#N/A,FALSE,"CIBHA05A";#N/A,#N/A,FALSE,"CIBHA05B"}</definedName>
    <definedName name="hstcaja">'[25]Estructuras Concreto'!$D$249</definedName>
    <definedName name="hstcaja2" localSheetId="8">#REF!</definedName>
    <definedName name="hstcaja2" localSheetId="12">#REF!</definedName>
    <definedName name="hstcaja2">#REF!</definedName>
    <definedName name="HT75MH" localSheetId="8">#REF!</definedName>
    <definedName name="HT75MH" localSheetId="12">#REF!</definedName>
    <definedName name="HT75MH">#REF!</definedName>
    <definedName name="htbd2">'[25]Estructuras Concreto'!$D$225</definedName>
    <definedName name="htbd4">'[25]Estructuras Concreto'!$D$233</definedName>
    <definedName name="htbd6">'[25]Estructuras Concreto'!$D$240</definedName>
    <definedName name="htC">'[25]Estructuras Concreto'!$D$192</definedName>
    <definedName name="htcaja">'[25]Estructuras Concreto'!$D$248</definedName>
    <definedName name="htcaja2" localSheetId="8">#REF!</definedName>
    <definedName name="htcaja2" localSheetId="12">#REF!</definedName>
    <definedName name="htcaja2">#REF!</definedName>
    <definedName name="hteTc" localSheetId="8">#REF!</definedName>
    <definedName name="hteTc" localSheetId="12">#REF!</definedName>
    <definedName name="hteTc">#REF!</definedName>
    <definedName name="htiC">'[25]Estructuras Concreto'!$D$193</definedName>
    <definedName name="htiC1">'[25]Estructuras Concreto'!$D$209</definedName>
    <definedName name="htiC2" localSheetId="8">#REF!</definedName>
    <definedName name="htiC2" localSheetId="12">#REF!</definedName>
    <definedName name="htiC2">#REF!</definedName>
    <definedName name="HTML_CodePage" hidden="1">1252</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T">'[25]Estructuras Concreto'!$D$137</definedName>
    <definedName name="htTc">'[25]Estructuras Concreto'!$D$177</definedName>
    <definedName name="htTP" localSheetId="8">#REF!</definedName>
    <definedName name="htTP" localSheetId="12">#REF!</definedName>
    <definedName name="htTP">#REF!</definedName>
    <definedName name="htTZ" localSheetId="8">'[25]Estructuras Concreto'!#REF!</definedName>
    <definedName name="htTZ" localSheetId="12">'[25]Estructuras Concreto'!#REF!</definedName>
    <definedName name="htTZ">'[25]Estructuras Concreto'!#REF!</definedName>
    <definedName name="HVAC" localSheetId="8">#REF!</definedName>
    <definedName name="HVAC" localSheetId="12">#REF!</definedName>
    <definedName name="HVAC">#REF!</definedName>
    <definedName name="HVC" localSheetId="8">#REF!</definedName>
    <definedName name="HVC" localSheetId="12">#REF!</definedName>
    <definedName name="HVC">#REF!</definedName>
    <definedName name="HYSTER" localSheetId="8">#REF!</definedName>
    <definedName name="HYSTER" localSheetId="12">#REF!</definedName>
    <definedName name="HYSTER">#REF!</definedName>
    <definedName name="I" localSheetId="3">#REF!</definedName>
    <definedName name="I">'[8]Constantes Generales'!$B$3</definedName>
    <definedName name="IB" localSheetId="8">#REF!</definedName>
    <definedName name="IB" localSheetId="12">#REF!</definedName>
    <definedName name="IB">#REF!</definedName>
    <definedName name="IBA" localSheetId="8">#REF!</definedName>
    <definedName name="IBA" localSheetId="12">#REF!</definedName>
    <definedName name="IBA">#REF!</definedName>
    <definedName name="IC" localSheetId="8">#REF!</definedName>
    <definedName name="IC" localSheetId="12">#REF!</definedName>
    <definedName name="IC">#REF!</definedName>
    <definedName name="Idioma" localSheetId="8">'[41]INGRESOS - COP'!#REF!</definedName>
    <definedName name="Idioma" localSheetId="12">'[41]INGRESOS - COP'!#REF!</definedName>
    <definedName name="Idioma">'[41]INGRESOS - COP'!#REF!</definedName>
    <definedName name="IELWSALES" localSheetId="8">#REF!</definedName>
    <definedName name="IELWSALES" localSheetId="12">#REF!</definedName>
    <definedName name="IELWSALES">#REF!</definedName>
    <definedName name="IELYSALES" localSheetId="8">#REF!</definedName>
    <definedName name="IELYSALES" localSheetId="12">#REF!</definedName>
    <definedName name="IELYSALES">#REF!</definedName>
    <definedName name="IEPLANSALES" localSheetId="8">#REF!</definedName>
    <definedName name="IEPLANSALES" localSheetId="12">#REF!</definedName>
    <definedName name="IEPLANSALES">#REF!</definedName>
    <definedName name="IESP" localSheetId="8">#REF!</definedName>
    <definedName name="IESP" localSheetId="12">#REF!</definedName>
    <definedName name="IESP">#REF!</definedName>
    <definedName name="IF" localSheetId="8">'[67]A. P. U.'!#REF!</definedName>
    <definedName name="IF" localSheetId="3">'[67]A. P. U.'!#REF!</definedName>
    <definedName name="IF" localSheetId="12">'[67]A. P. U.'!#REF!</definedName>
    <definedName name="IF">'[67]A. P. U.'!#REF!</definedName>
    <definedName name="IFC10MM" localSheetId="8">#REF!</definedName>
    <definedName name="IFC10MM" localSheetId="12">#REF!</definedName>
    <definedName name="IFC10MM">#REF!</definedName>
    <definedName name="iiouolkll" hidden="1">{#N/A,#N/A,FALSE,"CCTV"}</definedName>
    <definedName name="ImagenCompañia">IF([68]Formato!$F$4="RAMSHORN INTERNATIONAL LIMITED",[68]Formato!$Z$2:$AC$4,IF([68]Formato!$F$4="COLUMBUS ENERGY",[68]Formato!$AE$2:$AG$4,""))</definedName>
    <definedName name="IMP">[30]PRECIOS!$B$162</definedName>
    <definedName name="Impacto" localSheetId="8">#REF!</definedName>
    <definedName name="Impacto" localSheetId="12">#REF!</definedName>
    <definedName name="Impacto">#REF!</definedName>
    <definedName name="IMPANO0" localSheetId="8">#REF!</definedName>
    <definedName name="IMPANO0" localSheetId="12">#REF!</definedName>
    <definedName name="IMPANO0">#REF!</definedName>
    <definedName name="IMPRE" localSheetId="8">#REF!</definedName>
    <definedName name="IMPRE" localSheetId="12">#REF!</definedName>
    <definedName name="IMPRE">#REF!</definedName>
    <definedName name="IMPREVISTOS">'[43]Formulario N° 4'!$F$130</definedName>
    <definedName name="IMPRI" localSheetId="8">#REF!</definedName>
    <definedName name="IMPRI" localSheetId="12">#REF!</definedName>
    <definedName name="IMPRI">#REF!</definedName>
    <definedName name="impuestos" hidden="1">{"'Sheet1'!$A$1:$G$85"}</definedName>
    <definedName name="INCSTMT_DETAIL" localSheetId="8">#REF!</definedName>
    <definedName name="INCSTMT_DETAIL" localSheetId="12">#REF!</definedName>
    <definedName name="INCSTMT_DETAIL">#REF!</definedName>
    <definedName name="INDICA" localSheetId="8">#REF!</definedName>
    <definedName name="INDICA" localSheetId="12">#REF!</definedName>
    <definedName name="INDICA">#REF!</definedName>
    <definedName name="INDICADORES" localSheetId="8">#REF!</definedName>
    <definedName name="INDICADORES" localSheetId="12">#REF!</definedName>
    <definedName name="INDICADORES">#REF!</definedName>
    <definedName name="INDPYG9698" hidden="1">{#N/A,#N/A,FALSE,"Costos Productos 6A";#N/A,#N/A,FALSE,"Costo Unitario Total H-94-12"}</definedName>
    <definedName name="Indus" localSheetId="8">#REF!</definedName>
    <definedName name="Indus" localSheetId="12">#REF!</definedName>
    <definedName name="Indus">#REF!</definedName>
    <definedName name="INF" localSheetId="8">#REF!</definedName>
    <definedName name="inf" localSheetId="3">#REF!</definedName>
    <definedName name="INF" localSheetId="12">#REF!</definedName>
    <definedName name="INF">#REF!</definedName>
    <definedName name="INFF" localSheetId="8">#REF!</definedName>
    <definedName name="INFF" localSheetId="12">#REF!</definedName>
    <definedName name="INFF">#REF!</definedName>
    <definedName name="INFG" localSheetId="8">#REF!</definedName>
    <definedName name="INFG" localSheetId="3">#REF!</definedName>
    <definedName name="INFG" localSheetId="12">#REF!</definedName>
    <definedName name="INFG">#REF!</definedName>
    <definedName name="infi" localSheetId="8">#REF!</definedName>
    <definedName name="infi" localSheetId="12">#REF!</definedName>
    <definedName name="infi">#REF!</definedName>
    <definedName name="informe" localSheetId="8">#REF!</definedName>
    <definedName name="informe" localSheetId="12">#REF!</definedName>
    <definedName name="informe">#REF!</definedName>
    <definedName name="ING" hidden="1">{#N/A,#N/A,FALSE,"DITCAR";#N/A,#N/A,FALSE,"a1";#N/A,#N/A,FALSE,"a2";#N/A,#N/A,FALSE,"a3";#N/A,#N/A,FALSE,"a4";#N/A,#N/A,FALSE,"a4a";#N/A,#N/A,FALSE,"a4B";#N/A,#N/A,FALSE,"a4C";#N/A,#N/A,FALSE,"A5a ";#N/A,#N/A,FALSE,"A5b";#N/A,#N/A,FALSE,"A6A";#N/A,#N/A,FALSE,"A6B";#N/A,#N/A,FALSE,"A6C";#N/A,#N/A,FALSE,"04PG12NB"}</definedName>
    <definedName name="IngElect" localSheetId="8">#REF!</definedName>
    <definedName name="IngElect" localSheetId="12">#REF!</definedName>
    <definedName name="IngElect">#REF!</definedName>
    <definedName name="Ingeniero" localSheetId="8">#REF!</definedName>
    <definedName name="Ingeniero" localSheetId="12">#REF!</definedName>
    <definedName name="Ingeniero">#REF!</definedName>
    <definedName name="INGREHIS" hidden="1">{#N/A,#N/A,FALSE,"CIBHA05A";#N/A,#N/A,FALSE,"CIBHA05B"}</definedName>
    <definedName name="ingresos" localSheetId="8">#REF!</definedName>
    <definedName name="ingresos" localSheetId="12">#REF!</definedName>
    <definedName name="ingresos">#REF!</definedName>
    <definedName name="IngresosMinimos" localSheetId="8">'[41]INGRESOS - COP'!#REF!</definedName>
    <definedName name="IngresosMinimos" localSheetId="12">'[41]INGRESOS - COP'!#REF!</definedName>
    <definedName name="IngresosMinimos">'[41]INGRESOS - COP'!#REF!</definedName>
    <definedName name="INI_CEMENTO">[37]A!$D$25</definedName>
    <definedName name="INI_CONCRETOS">[37]A!$D$34</definedName>
    <definedName name="INI_FORMALETA">[37]A!$D$31</definedName>
    <definedName name="INI_GRAVA">[37]A!$D$22</definedName>
    <definedName name="INI_OTROS">[37]A!$D$28</definedName>
    <definedName name="INICIO" localSheetId="8">#REF!</definedName>
    <definedName name="INICIO" localSheetId="12">#REF!</definedName>
    <definedName name="INICIO">#REF!</definedName>
    <definedName name="INIDEUDA" localSheetId="8">#REF!</definedName>
    <definedName name="INIDEUDA" localSheetId="12">#REF!</definedName>
    <definedName name="INIDEUDA">#REF!</definedName>
    <definedName name="inst" localSheetId="8">#REF!</definedName>
    <definedName name="inst" localSheetId="12">#REF!</definedName>
    <definedName name="inst">#REF!</definedName>
    <definedName name="insu" localSheetId="8">#REF!</definedName>
    <definedName name="insu" localSheetId="12">#REF!</definedName>
    <definedName name="insu">#REF!</definedName>
    <definedName name="INSUMOS" localSheetId="8">#REF!</definedName>
    <definedName name="INSUMOS" localSheetId="12">#REF!</definedName>
    <definedName name="INSUMOS">#REF!</definedName>
    <definedName name="InTap">[33]Interc.tapones!$E:$E</definedName>
    <definedName name="INTERv">[94]BASE!$C$5</definedName>
    <definedName name="IntFreeCred" localSheetId="8">#REF!</definedName>
    <definedName name="IntFreeCred" localSheetId="12">#REF!</definedName>
    <definedName name="IntFreeCred">#REF!</definedName>
    <definedName name="IntVal">[33]Interc.válv.!$E:$E</definedName>
    <definedName name="INV_11" localSheetId="3">'[98]PR 1'!$A$2:$N$655</definedName>
    <definedName name="INV_11">'[99]PR 1'!$A$2:$N$655</definedName>
    <definedName name="IO" localSheetId="8">#REF!</definedName>
    <definedName name="IO" localSheetId="12">#REF!</definedName>
    <definedName name="IO">#REF!</definedName>
    <definedName name="IoLIST" localSheetId="8">#REF!</definedName>
    <definedName name="IoLIST" localSheetId="12">#REF!</definedName>
    <definedName name="IoLIST">#REF!</definedName>
    <definedName name="IOPIOU" hidden="1">{#N/A,#N/A,FALSE,"Costos Productos 6A";#N/A,#N/A,FALSE,"Costo Unitario Total H-94-12"}</definedName>
    <definedName name="IP">#N/A</definedName>
    <definedName name="IPP" localSheetId="8">#REF!</definedName>
    <definedName name="IPP" localSheetId="12">#REF!</definedName>
    <definedName name="IPP">#REF!</definedName>
    <definedName name="irrigador" localSheetId="8">#REF!</definedName>
    <definedName name="irrigador" localSheetId="12">#REF!</definedName>
    <definedName name="irrigador">#REF!</definedName>
    <definedName name="ITEM" localSheetId="8">#REF!</definedName>
    <definedName name="ITEM" localSheetId="3">#REF!</definedName>
    <definedName name="ITEM" localSheetId="12">#REF!</definedName>
    <definedName name="ITEM">#REF!</definedName>
    <definedName name="ITEM1" localSheetId="8">#REF!</definedName>
    <definedName name="ITEM1" localSheetId="12">#REF!</definedName>
    <definedName name="ITEM1">#REF!</definedName>
    <definedName name="ITEM2" localSheetId="8">#REF!</definedName>
    <definedName name="ITEM2" localSheetId="12">#REF!</definedName>
    <definedName name="ITEM2">#REF!</definedName>
    <definedName name="ITEM201.1" localSheetId="8">[85]glvc!#REF!</definedName>
    <definedName name="ITEM201.1" localSheetId="12">[85]glvc!#REF!</definedName>
    <definedName name="ITEM201.1">[85]glvc!#REF!</definedName>
    <definedName name="ITEM201.2" localSheetId="8">[85]glvc!#REF!</definedName>
    <definedName name="ITEM201.2" localSheetId="12">[85]glvc!#REF!</definedName>
    <definedName name="ITEM201.2">[85]glvc!#REF!</definedName>
    <definedName name="ITEM201.3" localSheetId="8">[85]glvc!#REF!</definedName>
    <definedName name="ITEM201.3" localSheetId="12">[85]glvc!#REF!</definedName>
    <definedName name="ITEM201.3">[85]glvc!#REF!</definedName>
    <definedName name="ITEM210.2" localSheetId="8">[85]glvc!#REF!</definedName>
    <definedName name="ITEM210.2" localSheetId="12">[85]glvc!#REF!</definedName>
    <definedName name="ITEM210.2">[85]glvc!#REF!</definedName>
    <definedName name="ITEM210.3" localSheetId="8">[86]DANIEL!#REF!</definedName>
    <definedName name="ITEM210.3" localSheetId="12">[86]DANIEL!#REF!</definedName>
    <definedName name="ITEM210.3">[86]DANIEL!#REF!</definedName>
    <definedName name="ITEM211.1" localSheetId="8">[85]glvc!#REF!</definedName>
    <definedName name="ITEM211.1" localSheetId="12">[85]glvc!#REF!</definedName>
    <definedName name="ITEM211.1">[85]glvc!#REF!</definedName>
    <definedName name="ITEM220.1" localSheetId="8">[87]glvc!#REF!</definedName>
    <definedName name="ITEM220.1" localSheetId="12">[87]glvc!#REF!</definedName>
    <definedName name="ITEM220.1">[87]glvc!#REF!</definedName>
    <definedName name="ITEM230" localSheetId="8">[85]glvc!#REF!</definedName>
    <definedName name="ITEM230" localSheetId="12">[85]glvc!#REF!</definedName>
    <definedName name="ITEM230">[85]glvc!#REF!</definedName>
    <definedName name="ITEM3" localSheetId="8">#REF!</definedName>
    <definedName name="ITEM3" localSheetId="12">#REF!</definedName>
    <definedName name="ITEM3">#REF!</definedName>
    <definedName name="item320" localSheetId="8">[85]glvc!#REF!</definedName>
    <definedName name="item320" localSheetId="12">[85]glvc!#REF!</definedName>
    <definedName name="item320">[85]glvc!#REF!</definedName>
    <definedName name="ITEM330" localSheetId="8">[85]glvc!#REF!</definedName>
    <definedName name="ITEM330" localSheetId="12">[85]glvc!#REF!</definedName>
    <definedName name="ITEM330">[85]glvc!#REF!</definedName>
    <definedName name="ITEM410" localSheetId="8">[85]glvc!#REF!</definedName>
    <definedName name="ITEM410" localSheetId="12">[85]glvc!#REF!</definedName>
    <definedName name="ITEM410">[85]glvc!#REF!</definedName>
    <definedName name="ITEM420" localSheetId="8">[85]glvc!#REF!</definedName>
    <definedName name="ITEM420" localSheetId="12">[85]glvc!#REF!</definedName>
    <definedName name="ITEM420">[85]glvc!#REF!</definedName>
    <definedName name="ITEM450" localSheetId="8">[85]glvc!#REF!</definedName>
    <definedName name="ITEM450" localSheetId="12">[85]glvc!#REF!</definedName>
    <definedName name="ITEM450">[85]glvc!#REF!</definedName>
    <definedName name="ITEM610" localSheetId="8">[85]glvc!#REF!</definedName>
    <definedName name="ITEM610" localSheetId="12">[85]glvc!#REF!</definedName>
    <definedName name="ITEM610">[85]glvc!#REF!</definedName>
    <definedName name="ITEM630.4" localSheetId="8">[85]glvc!#REF!</definedName>
    <definedName name="ITEM630.4" localSheetId="12">[85]glvc!#REF!</definedName>
    <definedName name="ITEM630.4">[85]glvc!#REF!</definedName>
    <definedName name="ITEM630.5" localSheetId="8">[85]glvc!#REF!</definedName>
    <definedName name="ITEM630.5" localSheetId="12">[85]glvc!#REF!</definedName>
    <definedName name="ITEM630.5">[85]glvc!#REF!</definedName>
    <definedName name="ITEM630.6" localSheetId="8">[85]glvc!#REF!</definedName>
    <definedName name="ITEM630.6" localSheetId="12">[85]glvc!#REF!</definedName>
    <definedName name="ITEM630.6">[85]glvc!#REF!</definedName>
    <definedName name="ITEM630.7" localSheetId="8">[85]glvc!#REF!</definedName>
    <definedName name="ITEM630.7" localSheetId="12">[85]glvc!#REF!</definedName>
    <definedName name="ITEM630.7">[85]glvc!#REF!</definedName>
    <definedName name="ITEM630.8" localSheetId="8">[85]glvc!#REF!</definedName>
    <definedName name="ITEM630.8" localSheetId="12">[85]glvc!#REF!</definedName>
    <definedName name="ITEM630.8">[85]glvc!#REF!</definedName>
    <definedName name="ITEM632" localSheetId="8">[85]glvc!#REF!</definedName>
    <definedName name="ITEM632" localSheetId="12">[85]glvc!#REF!</definedName>
    <definedName name="ITEM632">[85]glvc!#REF!</definedName>
    <definedName name="ITEM640" localSheetId="8">[85]glvc!#REF!</definedName>
    <definedName name="ITEM640" localSheetId="12">[85]glvc!#REF!</definedName>
    <definedName name="ITEM640">[85]glvc!#REF!</definedName>
    <definedName name="ITEM661" localSheetId="8">[85]glvc!#REF!</definedName>
    <definedName name="ITEM661" localSheetId="12">[85]glvc!#REF!</definedName>
    <definedName name="ITEM661">[85]glvc!#REF!</definedName>
    <definedName name="ITEM671" localSheetId="8">[85]glvc!#REF!</definedName>
    <definedName name="ITEM671" localSheetId="12">[85]glvc!#REF!</definedName>
    <definedName name="ITEM671">[85]glvc!#REF!</definedName>
    <definedName name="ITEM681" localSheetId="8">[85]glvc!#REF!</definedName>
    <definedName name="ITEM681" localSheetId="12">[85]glvc!#REF!</definedName>
    <definedName name="ITEM681">[85]glvc!#REF!</definedName>
    <definedName name="ITEM7.1" localSheetId="8">[85]glvc!#REF!</definedName>
    <definedName name="ITEM7.1" localSheetId="12">[85]glvc!#REF!</definedName>
    <definedName name="ITEM7.1">[85]glvc!#REF!</definedName>
    <definedName name="ITEM7.2" localSheetId="8">[85]glvc!#REF!</definedName>
    <definedName name="ITEM7.2" localSheetId="12">[85]glvc!#REF!</definedName>
    <definedName name="ITEM7.2">[85]glvc!#REF!</definedName>
    <definedName name="ITEM7.3" localSheetId="8">[85]glvc!#REF!</definedName>
    <definedName name="ITEM7.3" localSheetId="12">[85]glvc!#REF!</definedName>
    <definedName name="ITEM7.3">[85]glvc!#REF!</definedName>
    <definedName name="ITEM7.5" localSheetId="8">[85]glvc!#REF!</definedName>
    <definedName name="ITEM7.5" localSheetId="12">[85]glvc!#REF!</definedName>
    <definedName name="ITEM7.5">[85]glvc!#REF!</definedName>
    <definedName name="ITEM704" localSheetId="8">[85]glvc!#REF!</definedName>
    <definedName name="ITEM704" localSheetId="12">[85]glvc!#REF!</definedName>
    <definedName name="ITEM704">[85]glvc!#REF!</definedName>
    <definedName name="ITEM720" localSheetId="8">[87]glvc!#REF!</definedName>
    <definedName name="ITEM720" localSheetId="12">[87]glvc!#REF!</definedName>
    <definedName name="ITEM720">[87]glvc!#REF!</definedName>
    <definedName name="ITEM900" localSheetId="8">[87]glvc!#REF!</definedName>
    <definedName name="ITEM900" localSheetId="12">[87]glvc!#REF!</definedName>
    <definedName name="ITEM900">[87]glvc!#REF!</definedName>
    <definedName name="ItemCodos" localSheetId="8">#REF!</definedName>
    <definedName name="ItemCodos" localSheetId="12">#REF!</definedName>
    <definedName name="ItemCodos">#REF!</definedName>
    <definedName name="ITEMS" localSheetId="8">'[6]APU PVC'!#REF!</definedName>
    <definedName name="ITEMS" localSheetId="12">'[6]APU PVC'!#REF!</definedName>
    <definedName name="ITEMS">'[6]APU PVC'!#REF!</definedName>
    <definedName name="ITEN320" localSheetId="8">[85]glvc!#REF!</definedName>
    <definedName name="ITEN320" localSheetId="12">[85]glvc!#REF!</definedName>
    <definedName name="ITEN320">[85]glvc!#REF!</definedName>
    <definedName name="ITER" localSheetId="8">#REF!</definedName>
    <definedName name="ITER" localSheetId="12">#REF!</definedName>
    <definedName name="ITER">#REF!</definedName>
    <definedName name="ITER2" localSheetId="8">#REF!</definedName>
    <definedName name="ITER2" localSheetId="12">#REF!</definedName>
    <definedName name="ITER2">#REF!</definedName>
    <definedName name="Iterar" localSheetId="8">#REF!</definedName>
    <definedName name="Iterar" localSheetId="12">#REF!</definedName>
    <definedName name="Iterar">#REF!</definedName>
    <definedName name="iua">[65]PRESUPUESTOS!$R$5</definedName>
    <definedName name="IV" localSheetId="8">#REF!</definedName>
    <definedName name="IV" localSheetId="12">#REF!</definedName>
    <definedName name="IV">#REF!</definedName>
    <definedName name="IVA">[100]precios!$D$168</definedName>
    <definedName name="JC">[30]PRECIOS!$F$2:$F$4</definedName>
    <definedName name="jdC">'[25]Estructuras Concreto'!$D$198</definedName>
    <definedName name="jdfjkd" localSheetId="8">#REF!</definedName>
    <definedName name="jdfjkd" localSheetId="12">#REF!</definedName>
    <definedName name="jdfjkd">#REF!</definedName>
    <definedName name="JGA" localSheetId="8">'[7]Gabinetes ctrol, prot. y med. '!#REF!</definedName>
    <definedName name="JGA" localSheetId="12">'[7]Gabinetes ctrol, prot. y med. '!#REF!</definedName>
    <definedName name="JGA">'[7]Gabinetes ctrol, prot. y med. '!#REF!</definedName>
    <definedName name="jhhhh" hidden="1">{#N/A,#N/A,FALSE,"CCTV"}</definedName>
    <definedName name="JOHNNY" localSheetId="12">[62]!ERR</definedName>
    <definedName name="JOHNNY">[62]!ERR</definedName>
    <definedName name="JulAgo">'[77]Jul-Ago'!$A$12:$H$29</definedName>
    <definedName name="JulAgo_C">'[101]Jul-Ago'!$A$30:$H$45</definedName>
    <definedName name="K" localSheetId="8">#REF!</definedName>
    <definedName name="K" localSheetId="12">#REF!</definedName>
    <definedName name="K">#REF!</definedName>
    <definedName name="K0F1" localSheetId="8">#REF!</definedName>
    <definedName name="K0F1" localSheetId="12">#REF!</definedName>
    <definedName name="K0F1">#REF!</definedName>
    <definedName name="K0F2" localSheetId="8">#REF!</definedName>
    <definedName name="K0F2" localSheetId="12">#REF!</definedName>
    <definedName name="K0F2">#REF!</definedName>
    <definedName name="K10ALO" localSheetId="8">#REF!</definedName>
    <definedName name="K10ALO" localSheetId="12">#REF!</definedName>
    <definedName name="K10ALO">#REF!</definedName>
    <definedName name="K11ALO" localSheetId="8">#REF!</definedName>
    <definedName name="K11ALO" localSheetId="12">#REF!</definedName>
    <definedName name="K11ALO">#REF!</definedName>
    <definedName name="K1F1" localSheetId="8">#REF!</definedName>
    <definedName name="K1F1" localSheetId="12">#REF!</definedName>
    <definedName name="K1F1">#REF!</definedName>
    <definedName name="K1F2" localSheetId="8">#REF!</definedName>
    <definedName name="K1F2" localSheetId="12">#REF!</definedName>
    <definedName name="K1F2">#REF!</definedName>
    <definedName name="K2F1" localSheetId="8">#REF!</definedName>
    <definedName name="K2F1" localSheetId="12">#REF!</definedName>
    <definedName name="K2F1">#REF!</definedName>
    <definedName name="K2F2" localSheetId="8">#REF!</definedName>
    <definedName name="K2F2" localSheetId="12">#REF!</definedName>
    <definedName name="K2F2">#REF!</definedName>
    <definedName name="K3F1" localSheetId="8">#REF!</definedName>
    <definedName name="K3F1" localSheetId="12">#REF!</definedName>
    <definedName name="K3F1">#REF!</definedName>
    <definedName name="K3F2" localSheetId="8">#REF!</definedName>
    <definedName name="K3F2" localSheetId="12">#REF!</definedName>
    <definedName name="K3F2">#REF!</definedName>
    <definedName name="K4F1" localSheetId="8">#REF!</definedName>
    <definedName name="K4F1" localSheetId="12">#REF!</definedName>
    <definedName name="K4F1">#REF!</definedName>
    <definedName name="K4F2" localSheetId="8">#REF!</definedName>
    <definedName name="K4F2" localSheetId="12">#REF!</definedName>
    <definedName name="K4F2">#REF!</definedName>
    <definedName name="K5F1" localSheetId="8">#REF!</definedName>
    <definedName name="K5F1" localSheetId="12">#REF!</definedName>
    <definedName name="K5F1">#REF!</definedName>
    <definedName name="K5F2" localSheetId="8">#REF!</definedName>
    <definedName name="K5F2" localSheetId="12">#REF!</definedName>
    <definedName name="K5F2">#REF!</definedName>
    <definedName name="K6F1" localSheetId="8">#REF!</definedName>
    <definedName name="K6F1" localSheetId="12">#REF!</definedName>
    <definedName name="K6F1">#REF!</definedName>
    <definedName name="K6F2" localSheetId="8">#REF!</definedName>
    <definedName name="K6F2" localSheetId="12">#REF!</definedName>
    <definedName name="K6F2">#REF!</definedName>
    <definedName name="K7F1" localSheetId="8">#REF!</definedName>
    <definedName name="K7F1" localSheetId="12">#REF!</definedName>
    <definedName name="K7F1">#REF!</definedName>
    <definedName name="K7F2" localSheetId="8">#REF!</definedName>
    <definedName name="K7F2" localSheetId="12">#REF!</definedName>
    <definedName name="K7F2">#REF!</definedName>
    <definedName name="K8ALO" localSheetId="8">#REF!</definedName>
    <definedName name="K8ALO" localSheetId="12">#REF!</definedName>
    <definedName name="K8ALO">#REF!</definedName>
    <definedName name="K8F1" localSheetId="8">#REF!</definedName>
    <definedName name="K8F1" localSheetId="12">#REF!</definedName>
    <definedName name="K8F1">#REF!</definedName>
    <definedName name="K8F2" localSheetId="8">#REF!</definedName>
    <definedName name="K8F2" localSheetId="12">#REF!</definedName>
    <definedName name="K8F2">#REF!</definedName>
    <definedName name="K9ALO" localSheetId="8">#REF!</definedName>
    <definedName name="K9ALO" localSheetId="12">#REF!</definedName>
    <definedName name="K9ALO">#REF!</definedName>
    <definedName name="kghlgh" hidden="1">{#N/A,#N/A,FALSE,"CCTV"}</definedName>
    <definedName name="kiulil" hidden="1">{#N/A,#N/A,FALSE,"CCTV"}</definedName>
    <definedName name="kj" localSheetId="8" hidden="1">#REF!</definedName>
    <definedName name="kj" localSheetId="12" hidden="1">#REF!</definedName>
    <definedName name="kj" hidden="1">#REF!</definedName>
    <definedName name="kjhlh" hidden="1">{#N/A,#N/A,FALSE,"CCTV"}</definedName>
    <definedName name="kjhljhk" hidden="1">{#N/A,#N/A,FALSE,"CCTV"}</definedName>
    <definedName name="KK">#N/A</definedName>
    <definedName name="kkkk" localSheetId="8">#REF!</definedName>
    <definedName name="kkkk" localSheetId="12">#REF!</definedName>
    <definedName name="kkkk">#REF!</definedName>
    <definedName name="KL" localSheetId="8">#REF!</definedName>
    <definedName name="KL" localSheetId="12">#REF!</definedName>
    <definedName name="KL">#REF!</definedName>
    <definedName name="KO" localSheetId="8" hidden="1">#REF!</definedName>
    <definedName name="KO" localSheetId="12" hidden="1">#REF!</definedName>
    <definedName name="KO" hidden="1">#REF!</definedName>
    <definedName name="KU" localSheetId="8">#REF!</definedName>
    <definedName name="KU" localSheetId="12">#REF!</definedName>
    <definedName name="KU">#REF!</definedName>
    <definedName name="L1A1" localSheetId="12">[62]!ERR</definedName>
    <definedName name="L1A1">[62]!ERR</definedName>
    <definedName name="L220TT" localSheetId="8">'[29]Estructuras Concreto'!#REF!</definedName>
    <definedName name="L220TT" localSheetId="12">'[29]Estructuras Concreto'!#REF!</definedName>
    <definedName name="L220TT">'[29]Estructuras Concreto'!#REF!</definedName>
    <definedName name="L60PR" localSheetId="8">'[29]Estructuras Concreto'!#REF!</definedName>
    <definedName name="L60PR" localSheetId="12">'[29]Estructuras Concreto'!#REF!</definedName>
    <definedName name="L60PR">'[29]Estructuras Concreto'!#REF!</definedName>
    <definedName name="L60TT" localSheetId="8">'[29]Estructuras Concreto'!#REF!</definedName>
    <definedName name="L60TT" localSheetId="12">'[29]Estructuras Concreto'!#REF!</definedName>
    <definedName name="L60TT">'[29]Estructuras Concreto'!#REF!</definedName>
    <definedName name="LA">'[25]Estructuras Concreto'!$D$58</definedName>
    <definedName name="labor" localSheetId="8">#REF!</definedName>
    <definedName name="labor" localSheetId="12">#REF!</definedName>
    <definedName name="labor">#REF!</definedName>
    <definedName name="LAD">'[25]Obras preliminares'!$D$2</definedName>
    <definedName name="LAG">'[25]Obras preliminares'!$D$10</definedName>
    <definedName name="LAL">'[25]Obras preliminares'!$D$6</definedName>
    <definedName name="LARGUE">[66]BASE!$D$394</definedName>
    <definedName name="lasd" localSheetId="8">#REF!</definedName>
    <definedName name="lasd" localSheetId="12">#REF!</definedName>
    <definedName name="lasd">#REF!</definedName>
    <definedName name="LAST" localSheetId="8">#REF!</definedName>
    <definedName name="LAST" localSheetId="12">#REF!</definedName>
    <definedName name="LAST">#REF!</definedName>
    <definedName name="LbT">'[25]Estructuras Concreto'!$D$147</definedName>
    <definedName name="lbv" localSheetId="8">#REF!</definedName>
    <definedName name="lbv" localSheetId="12">#REF!</definedName>
    <definedName name="lbv">#REF!</definedName>
    <definedName name="LcC">'[25]Estructuras Concreto'!$D$191</definedName>
    <definedName name="LCOLC">'[25]Estructuras Concreto'!$D$332</definedName>
    <definedName name="LcT">'[25]Estructuras Concreto'!$D$136</definedName>
    <definedName name="LcTc">'[25]Estructuras Concreto'!$D$175</definedName>
    <definedName name="LcTP" localSheetId="8">#REF!</definedName>
    <definedName name="LcTP" localSheetId="12">#REF!</definedName>
    <definedName name="LcTP">#REF!</definedName>
    <definedName name="LcTZ" localSheetId="8">'[25]Estructuras Concreto'!#REF!</definedName>
    <definedName name="LcTZ" localSheetId="12">'[25]Estructuras Concreto'!#REF!</definedName>
    <definedName name="LcTZ">'[25]Estructuras Concreto'!#REF!</definedName>
    <definedName name="Leader" localSheetId="8">'[41]INGRESOS - COP'!#REF!</definedName>
    <definedName name="Leader" localSheetId="12">'[41]INGRESOS - COP'!#REF!</definedName>
    <definedName name="Leader">'[41]INGRESOS - COP'!#REF!</definedName>
    <definedName name="LETRA" localSheetId="8">#REF!</definedName>
    <definedName name="LETRA" localSheetId="12">#REF!</definedName>
    <definedName name="LETRA">#REF!</definedName>
    <definedName name="LETRAS" localSheetId="8">#REF!</definedName>
    <definedName name="LETRAS" localSheetId="12">#REF!</definedName>
    <definedName name="LETRAS">#REF!</definedName>
    <definedName name="level" localSheetId="8">#REF!</definedName>
    <definedName name="level" localSheetId="12">#REF!</definedName>
    <definedName name="level">#REF!</definedName>
    <definedName name="Lf">'[25]Estructuras Concreto'!$D$160</definedName>
    <definedName name="LI">'[25]Estructuras Concreto'!$D$3</definedName>
    <definedName name="LI60kv" localSheetId="8">'[29]Estructuras Concreto'!#REF!</definedName>
    <definedName name="LI60kv" localSheetId="12">'[29]Estructuras Concreto'!#REF!</definedName>
    <definedName name="LI60kv">'[29]Estructuras Concreto'!#REF!</definedName>
    <definedName name="libor">'[102]S Gles'!$C$20:$Z$20</definedName>
    <definedName name="libro">'[102]S Gles'!$C$20:$Z$20</definedName>
    <definedName name="LICITACION" localSheetId="8">#REF!</definedName>
    <definedName name="LICITACION" localSheetId="3">#REF!</definedName>
    <definedName name="LICITACION" localSheetId="12">#REF!</definedName>
    <definedName name="LICITACION">#REF!</definedName>
    <definedName name="LIMP" localSheetId="8">#REF!</definedName>
    <definedName name="LIMP" localSheetId="12">#REF!</definedName>
    <definedName name="LIMP">#REF!</definedName>
    <definedName name="LIN">'[25]Estructuras Concreto'!$D$70</definedName>
    <definedName name="LINE1" localSheetId="8">#REF!</definedName>
    <definedName name="LINE1" localSheetId="12">#REF!</definedName>
    <definedName name="LINE1">#REF!</definedName>
    <definedName name="LisaCodSAO" localSheetId="8">#REF!</definedName>
    <definedName name="LisaCodSAO" localSheetId="12">#REF!</definedName>
    <definedName name="LisaCodSAO">#REF!</definedName>
    <definedName name="List001" localSheetId="8">#REF!</definedName>
    <definedName name="List001" localSheetId="12">#REF!</definedName>
    <definedName name="List001">#REF!</definedName>
    <definedName name="List100" localSheetId="8">#REF!</definedName>
    <definedName name="List100" localSheetId="12">#REF!</definedName>
    <definedName name="List100">#REF!</definedName>
    <definedName name="List200" localSheetId="8">#REF!</definedName>
    <definedName name="List200" localSheetId="12">#REF!</definedName>
    <definedName name="List200">#REF!</definedName>
    <definedName name="List300" localSheetId="8">#REF!</definedName>
    <definedName name="List300" localSheetId="12">#REF!</definedName>
    <definedName name="List300">#REF!</definedName>
    <definedName name="List400" localSheetId="8">#REF!</definedName>
    <definedName name="List400" localSheetId="12">#REF!</definedName>
    <definedName name="List400">#REF!</definedName>
    <definedName name="List500" localSheetId="8">#REF!</definedName>
    <definedName name="List500" localSheetId="12">#REF!</definedName>
    <definedName name="List500">#REF!</definedName>
    <definedName name="List600" localSheetId="8">#REF!</definedName>
    <definedName name="List600" localSheetId="12">#REF!</definedName>
    <definedName name="List600">#REF!</definedName>
    <definedName name="List6000" localSheetId="8">#REF!</definedName>
    <definedName name="List6000" localSheetId="12">#REF!</definedName>
    <definedName name="List6000">#REF!</definedName>
    <definedName name="list702" localSheetId="8">#REF!</definedName>
    <definedName name="list702" localSheetId="12">#REF!</definedName>
    <definedName name="list702">#REF!</definedName>
    <definedName name="list800" localSheetId="8">#REF!</definedName>
    <definedName name="list800" localSheetId="12">#REF!</definedName>
    <definedName name="list800">#REF!</definedName>
    <definedName name="list820" localSheetId="8">#REF!</definedName>
    <definedName name="list820" localSheetId="12">#REF!</definedName>
    <definedName name="list820">#REF!</definedName>
    <definedName name="list830" localSheetId="8">#REF!</definedName>
    <definedName name="list830" localSheetId="12">#REF!</definedName>
    <definedName name="list830">#REF!</definedName>
    <definedName name="list840" localSheetId="8">#REF!</definedName>
    <definedName name="list840" localSheetId="12">#REF!</definedName>
    <definedName name="list840">#REF!</definedName>
    <definedName name="list850" localSheetId="8">#REF!</definedName>
    <definedName name="list850" localSheetId="12">#REF!</definedName>
    <definedName name="list850">#REF!</definedName>
    <definedName name="list860" localSheetId="8">#REF!</definedName>
    <definedName name="list860" localSheetId="12">#REF!</definedName>
    <definedName name="list860">#REF!</definedName>
    <definedName name="list870" localSheetId="8">#REF!</definedName>
    <definedName name="list870" localSheetId="12">#REF!</definedName>
    <definedName name="list870">#REF!</definedName>
    <definedName name="list875" localSheetId="8">#REF!</definedName>
    <definedName name="list875" localSheetId="12">#REF!</definedName>
    <definedName name="list875">#REF!</definedName>
    <definedName name="list880" localSheetId="8">#REF!</definedName>
    <definedName name="list880" localSheetId="12">#REF!</definedName>
    <definedName name="list880">#REF!</definedName>
    <definedName name="list882" localSheetId="8">#REF!</definedName>
    <definedName name="list882" localSheetId="12">#REF!</definedName>
    <definedName name="list882">#REF!</definedName>
    <definedName name="list885" localSheetId="8">#REF!</definedName>
    <definedName name="list885" localSheetId="12">#REF!</definedName>
    <definedName name="list885">#REF!</definedName>
    <definedName name="list888" localSheetId="8">#REF!</definedName>
    <definedName name="list888" localSheetId="12">#REF!</definedName>
    <definedName name="list888">#REF!</definedName>
    <definedName name="list890" localSheetId="8">#REF!</definedName>
    <definedName name="list890" localSheetId="12">#REF!</definedName>
    <definedName name="list890">#REF!</definedName>
    <definedName name="list895" localSheetId="8">#REF!</definedName>
    <definedName name="list895" localSheetId="12">#REF!</definedName>
    <definedName name="list895">#REF!</definedName>
    <definedName name="lista" localSheetId="8">#REF!</definedName>
    <definedName name="lista" localSheetId="12">#REF!</definedName>
    <definedName name="lista">#REF!</definedName>
    <definedName name="Lista01" localSheetId="8">#REF!</definedName>
    <definedName name="Lista01" localSheetId="12">#REF!</definedName>
    <definedName name="Lista01">#REF!</definedName>
    <definedName name="Lista02" localSheetId="8">#REF!</definedName>
    <definedName name="Lista02" localSheetId="12">#REF!</definedName>
    <definedName name="Lista02">#REF!</definedName>
    <definedName name="Lista03" localSheetId="8">#REF!</definedName>
    <definedName name="Lista03" localSheetId="12">#REF!</definedName>
    <definedName name="Lista03">#REF!</definedName>
    <definedName name="Lista04" localSheetId="8">#REF!</definedName>
    <definedName name="Lista04" localSheetId="12">#REF!</definedName>
    <definedName name="Lista04">#REF!</definedName>
    <definedName name="Listacanti" localSheetId="8">#REF!</definedName>
    <definedName name="Listacanti" localSheetId="12">#REF!</definedName>
    <definedName name="Listacanti">#REF!</definedName>
    <definedName name="ListaCantidad" localSheetId="8">#REF!</definedName>
    <definedName name="ListaCantidad" localSheetId="12">#REF!</definedName>
    <definedName name="ListaCantidad">#REF!</definedName>
    <definedName name="Listado">#N/A</definedName>
    <definedName name="ListaItem" localSheetId="8">#REF!</definedName>
    <definedName name="ListaItem" localSheetId="12">#REF!</definedName>
    <definedName name="ListaItem">#REF!</definedName>
    <definedName name="listaprecios" localSheetId="8">#REF!</definedName>
    <definedName name="listaprecios" localSheetId="12">#REF!</definedName>
    <definedName name="listaprecios">#REF!</definedName>
    <definedName name="ListaUni">[103]TOTALES!$D$7:$D$654</definedName>
    <definedName name="LISTON">[66]BASE!$D$395</definedName>
    <definedName name="lklhlkjl" hidden="1">{#N/A,#N/A,FALSE,"CCTV"}</definedName>
    <definedName name="ll" localSheetId="8">#REF!</definedName>
    <definedName name="ll" localSheetId="12">#REF!</definedName>
    <definedName name="ll">#REF!</definedName>
    <definedName name="LLAC12">[24]BASE!$D$376</definedName>
    <definedName name="LLANTAS" localSheetId="8">#REF!</definedName>
    <definedName name="LLANTAS" localSheetId="12">#REF!</definedName>
    <definedName name="LLANTAS">#REF!</definedName>
    <definedName name="LLAP12">[24]BASE!$D$375</definedName>
    <definedName name="LLLLL" localSheetId="8">#REF!</definedName>
    <definedName name="LLLLL" localSheetId="12">#REF!</definedName>
    <definedName name="LLLLL">#REF!</definedName>
    <definedName name="LLt" localSheetId="8">#REF!</definedName>
    <definedName name="LLt" localSheetId="12">#REF!</definedName>
    <definedName name="LLt">#REF!</definedName>
    <definedName name="LO" localSheetId="8">#REF!</definedName>
    <definedName name="LO" localSheetId="12">#REF!</definedName>
    <definedName name="LO">#REF!</definedName>
    <definedName name="LOCA" localSheetId="8">[53]!absc</definedName>
    <definedName name="LOCA" localSheetId="3">[104]!absc</definedName>
    <definedName name="LOCA" localSheetId="12">[53]!absc</definedName>
    <definedName name="LOCA">[53]!absc</definedName>
    <definedName name="LOCA1" localSheetId="8">[53]!absc</definedName>
    <definedName name="LOCA1" localSheetId="3">[54]!absc</definedName>
    <definedName name="LOCA1" localSheetId="12">[53]!absc</definedName>
    <definedName name="LOCA1">[53]!absc</definedName>
    <definedName name="LOCALIZACION" localSheetId="8">#REF!</definedName>
    <definedName name="LOCALIZACION" localSheetId="12">#REF!</definedName>
    <definedName name="LOCALIZACION">#REF!</definedName>
    <definedName name="LOCALIZACIÓN_Y_REPLANTEO._ESTRUCTURAS" localSheetId="8">[95]INDICE!#REF!</definedName>
    <definedName name="LOCALIZACIÓN_Y_REPLANTEO._ESTRUCTURAS" localSheetId="12">[95]INDICE!#REF!</definedName>
    <definedName name="LOCALIZACIÓN_Y_REPLANTEO._ESTRUCTURAS">[95]INDICE!#REF!</definedName>
    <definedName name="LOGO" localSheetId="12">[62]!ERR</definedName>
    <definedName name="LOGO">[62]!ERR</definedName>
    <definedName name="LONG" localSheetId="8">#REF!</definedName>
    <definedName name="LONG" localSheetId="12">#REF!</definedName>
    <definedName name="LONG">#REF!</definedName>
    <definedName name="longitud" localSheetId="8">#REF!</definedName>
    <definedName name="longitud" localSheetId="12">#REF!</definedName>
    <definedName name="longitud">#REF!</definedName>
    <definedName name="LOPE" localSheetId="8">#REF!</definedName>
    <definedName name="LOPE" localSheetId="12">#REF!</definedName>
    <definedName name="LOPE">#REF!</definedName>
    <definedName name="louujhvh" localSheetId="8">#REF!</definedName>
    <definedName name="louujhvh" localSheetId="12">#REF!</definedName>
    <definedName name="louujhvh">#REF!</definedName>
    <definedName name="LP">'[25]Estructuras Concreto'!$D$47</definedName>
    <definedName name="LPISOC">'[25]Estructuras Concreto'!$D$348</definedName>
    <definedName name="LPOR" localSheetId="8">#REF!</definedName>
    <definedName name="LPOR" localSheetId="12">#REF!</definedName>
    <definedName name="LPOR">#REF!</definedName>
    <definedName name="LPOR2">'[25]Estructuras Concreto'!$D$270</definedName>
    <definedName name="LPOR3">'[25]Estructuras Concreto'!$D$393</definedName>
    <definedName name="LPTC60" localSheetId="8">'[29]Estructuras Concreto'!#REF!</definedName>
    <definedName name="LPTC60" localSheetId="12">'[29]Estructuras Concreto'!#REF!</definedName>
    <definedName name="LPTC60">'[29]Estructuras Concreto'!#REF!</definedName>
    <definedName name="LS">'[25]Estructuras Concreto'!$D$14</definedName>
    <definedName name="LS60kv" localSheetId="8">'[29]Estructuras Concreto'!#REF!</definedName>
    <definedName name="LS60kv" localSheetId="12">'[29]Estructuras Concreto'!#REF!</definedName>
    <definedName name="LS60kv">'[29]Estructuras Concreto'!#REF!</definedName>
    <definedName name="LSEC">'[25]Estructuras Concreto'!$D$81</definedName>
    <definedName name="LT">'[25]Estructuras Concreto'!$D$25</definedName>
    <definedName name="LTC">'[25]Estructuras Concreto'!$D$103</definedName>
    <definedName name="LTO" localSheetId="8">#REF!</definedName>
    <definedName name="LTO" localSheetId="12">#REF!</definedName>
    <definedName name="LTO">#REF!</definedName>
    <definedName name="LTP" localSheetId="8">#REF!</definedName>
    <definedName name="LTP" localSheetId="12">#REF!</definedName>
    <definedName name="LTP">#REF!</definedName>
    <definedName name="LTT">'[25]Estructuras Concreto'!$D$36</definedName>
    <definedName name="LUBRI">[24]BASE!$D$365</definedName>
    <definedName name="Lubricante" localSheetId="8">'[105]MATER Y MO'!#REF!</definedName>
    <definedName name="Lubricante" localSheetId="12">'[105]MATER Y MO'!#REF!</definedName>
    <definedName name="Lubricante">'[105]MATER Y MO'!#REF!</definedName>
    <definedName name="Luis" localSheetId="12">[62]!ERR</definedName>
    <definedName name="Luis">[62]!ERR</definedName>
    <definedName name="lunch" localSheetId="8">#REF!</definedName>
    <definedName name="lunch" localSheetId="12">#REF!</definedName>
    <definedName name="lunch">#REF!</definedName>
    <definedName name="LUPVC" localSheetId="8">#REF!</definedName>
    <definedName name="LUPVC" localSheetId="12">#REF!</definedName>
    <definedName name="LUPVC">#REF!</definedName>
    <definedName name="LUPVC_">[47]BASE!$D$76</definedName>
    <definedName name="LUPVT">[24]BASE!$D$78</definedName>
    <definedName name="luz" localSheetId="8">#REF!</definedName>
    <definedName name="luz" localSheetId="12">#REF!</definedName>
    <definedName name="luz">#REF!</definedName>
    <definedName name="LV">'[25]Obras preliminares'!$D$15</definedName>
    <definedName name="LV.1" localSheetId="8">#REF!</definedName>
    <definedName name="LV.1" localSheetId="12">#REF!</definedName>
    <definedName name="LV.1">#REF!</definedName>
    <definedName name="LV_1">#N/A</definedName>
    <definedName name="LV2C" localSheetId="8">#REF!</definedName>
    <definedName name="LV2C" localSheetId="12">#REF!</definedName>
    <definedName name="LV2C">#REF!</definedName>
    <definedName name="LVAC">'[25]Estructuras Concreto'!$D$344</definedName>
    <definedName name="LVC">'[25]Estructuras Concreto'!$D$345</definedName>
    <definedName name="LvcT">'[25]Estructuras Concreto'!$D$182</definedName>
    <definedName name="LvT">'[25]Estructuras Concreto'!$D$149</definedName>
    <definedName name="LvTZ" localSheetId="8">'[25]Estructuras Concreto'!#REF!</definedName>
    <definedName name="LvTZ" localSheetId="12">'[25]Estructuras Concreto'!#REF!</definedName>
    <definedName name="LvTZ">'[25]Estructuras Concreto'!#REF!</definedName>
    <definedName name="LWSALES" localSheetId="8">#REF!</definedName>
    <definedName name="LWSALES" localSheetId="12">#REF!</definedName>
    <definedName name="LWSALES">#REF!</definedName>
    <definedName name="LYBin" localSheetId="8">#REF!</definedName>
    <definedName name="LYBin" localSheetId="12">#REF!</definedName>
    <definedName name="LYBin">#REF!</definedName>
    <definedName name="LYHolds" localSheetId="8">#REF!</definedName>
    <definedName name="LYHolds" localSheetId="12">#REF!</definedName>
    <definedName name="LYHolds">#REF!</definedName>
    <definedName name="LYNet" localSheetId="8">#REF!</definedName>
    <definedName name="LYNet" localSheetId="12">#REF!</definedName>
    <definedName name="LYNet">#REF!</definedName>
    <definedName name="LYoos" localSheetId="8">#REF!</definedName>
    <definedName name="LYoos" localSheetId="12">#REF!</definedName>
    <definedName name="LYoos">#REF!</definedName>
    <definedName name="LYReselects" localSheetId="8">#REF!</definedName>
    <definedName name="LYReselects" localSheetId="12">#REF!</definedName>
    <definedName name="LYReselects">#REF!</definedName>
    <definedName name="LYReturns" localSheetId="8">#REF!</definedName>
    <definedName name="LYReturns" localSheetId="12">#REF!</definedName>
    <definedName name="LYReturns">#REF!</definedName>
    <definedName name="LYSales" localSheetId="8">#REF!</definedName>
    <definedName name="LYSales" localSheetId="12">#REF!</definedName>
    <definedName name="LYSales">#REF!</definedName>
    <definedName name="LYTotal" localSheetId="8">#REF!</definedName>
    <definedName name="LYTotal" localSheetId="12">#REF!</definedName>
    <definedName name="LYTotal">#REF!</definedName>
    <definedName name="LZC">'[25]Estructuras Concreto'!$D$337</definedName>
    <definedName name="M" localSheetId="8">#REF!</definedName>
    <definedName name="M" localSheetId="12">#REF!</definedName>
    <definedName name="M">#REF!</definedName>
    <definedName name="M_A_L_G_A">#N/A</definedName>
    <definedName name="M_L_N_G">#N/A</definedName>
    <definedName name="M_P_D_P">#N/A</definedName>
    <definedName name="M120K" localSheetId="8">#REF!</definedName>
    <definedName name="M120K" localSheetId="12">#REF!</definedName>
    <definedName name="M120K">#REF!</definedName>
    <definedName name="M240K" localSheetId="8">#REF!</definedName>
    <definedName name="M240K" localSheetId="12">#REF!</definedName>
    <definedName name="M240K">#REF!</definedName>
    <definedName name="M280K" localSheetId="8">#REF!</definedName>
    <definedName name="M280K" localSheetId="12">#REF!</definedName>
    <definedName name="M280K">#REF!</definedName>
    <definedName name="MA" localSheetId="8">#REF!</definedName>
    <definedName name="MA" localSheetId="12">#REF!</definedName>
    <definedName name="MA">#REF!</definedName>
    <definedName name="mac" localSheetId="8">#REF!</definedName>
    <definedName name="mac" localSheetId="12">#REF!</definedName>
    <definedName name="mac">#REF!</definedName>
    <definedName name="MACRO" localSheetId="8">#REF!</definedName>
    <definedName name="MACRO" localSheetId="12">#REF!</definedName>
    <definedName name="MACRO">#REF!</definedName>
    <definedName name="Macro11" localSheetId="8">#REF!</definedName>
    <definedName name="Macro11" localSheetId="12">#REF!</definedName>
    <definedName name="Macro11">#REF!</definedName>
    <definedName name="MADCJ" localSheetId="8">#REF!</definedName>
    <definedName name="MADCJ" localSheetId="12">#REF!</definedName>
    <definedName name="MADCJ">#REF!</definedName>
    <definedName name="MAIN" localSheetId="8">#REF!</definedName>
    <definedName name="MAIN" localSheetId="12">#REF!</definedName>
    <definedName name="MAIN">#REF!</definedName>
    <definedName name="MAL" localSheetId="8">'[106]Estado Resumen'!#REF!&lt;2.5</definedName>
    <definedName name="MAL" localSheetId="3">'[107]Estado Resumen'!#REF!&lt;2.5</definedName>
    <definedName name="MAL" localSheetId="12">'[106]Estado Resumen'!#REF!&lt;2.5</definedName>
    <definedName name="MAL">'[106]Estado Resumen'!#REF!&lt;2.5</definedName>
    <definedName name="malla" localSheetId="8">#REF!</definedName>
    <definedName name="malla" localSheetId="12">#REF!</definedName>
    <definedName name="malla">#REF!</definedName>
    <definedName name="MALO" localSheetId="8">'[108]ESTADO VÍA-CRIT.TECNICO'!#REF!&lt;2.5</definedName>
    <definedName name="MALO" localSheetId="3">'[109]ESTADO VÍA-CRIT.TECNICO'!#REF!&lt;2.5</definedName>
    <definedName name="MALO" localSheetId="12">'[108]ESTADO VÍA-CRIT.TECNICO'!#REF!&lt;2.5</definedName>
    <definedName name="MALO">'[108]ESTADO VÍA-CRIT.TECNICO'!#REF!&lt;2.5</definedName>
    <definedName name="MAN" localSheetId="8">'[9]Datos Generales'!#REF!</definedName>
    <definedName name="MAN" localSheetId="12">'[9]Datos Generales'!#REF!</definedName>
    <definedName name="MAN">'[9]Datos Generales'!#REF!</definedName>
    <definedName name="MANB1">'[9]Datos Generales'!$B$30</definedName>
    <definedName name="MANB2">'[9]Datos Generales'!$B$31</definedName>
    <definedName name="MANB3">'[9]Datos Generales'!$B$32</definedName>
    <definedName name="MANC1">'[9]Datos Generales'!$B$35</definedName>
    <definedName name="MANC2">'[9]Datos Generales'!$B$36</definedName>
    <definedName name="MANCAR">'[9]Datos Generales'!$B$38</definedName>
    <definedName name="MANCO">'[9]Datos Generales'!$B$40</definedName>
    <definedName name="MANEX">'[9]Datos Generales'!$B$34</definedName>
    <definedName name="MANMO">'[9]Datos Generales'!$B$33</definedName>
    <definedName name="MANSOL">'[9]Datos Generales'!$B$41</definedName>
    <definedName name="MANTO">[66]BASE!$D$401</definedName>
    <definedName name="MANV">'[9]Datos Generales'!$B$37</definedName>
    <definedName name="MANVOL">'[9]Datos Generales'!$B$39</definedName>
    <definedName name="Mar">[76]MAR!$A$12:$H$33</definedName>
    <definedName name="Mar_C">[76]MAR!$A$35:$H$51</definedName>
    <definedName name="MARABA" localSheetId="8">#REF!</definedName>
    <definedName name="MARABA" localSheetId="12">#REF!</definedName>
    <definedName name="MARABA">#REF!</definedName>
    <definedName name="MarAbr">'[77]Mar-Abr'!$A$12:$H$34</definedName>
    <definedName name="MARGINPLAN" localSheetId="8">#REF!</definedName>
    <definedName name="MARGINPLAN" localSheetId="12">#REF!</definedName>
    <definedName name="MARGINPLAN">#REF!</definedName>
    <definedName name="MARGINPROJ" localSheetId="8">#REF!</definedName>
    <definedName name="MARGINPROJ" localSheetId="12">#REF!</definedName>
    <definedName name="MARGINPROJ">#REF!</definedName>
    <definedName name="MAT" localSheetId="8">#REF!</definedName>
    <definedName name="MAT" localSheetId="3">#REF!</definedName>
    <definedName name="MAT" localSheetId="12">#REF!</definedName>
    <definedName name="MAT">#REF!</definedName>
    <definedName name="MATER">[78]MATERIAL!$B$3:$B$580</definedName>
    <definedName name="Material" localSheetId="8">'[7]Gabinetes ctrol, prot. y med. '!#REF!</definedName>
    <definedName name="Material" localSheetId="12">'[7]Gabinetes ctrol, prot. y med. '!#REF!</definedName>
    <definedName name="Material">'[7]Gabinetes ctrol, prot. y med. '!#REF!</definedName>
    <definedName name="MATERIALES">[78]MATERIAL!$B$2:$D$580</definedName>
    <definedName name="MaterialTub" localSheetId="8">#REF!</definedName>
    <definedName name="MaterialTub" localSheetId="12">#REF!</definedName>
    <definedName name="MaterialTub">#REF!</definedName>
    <definedName name="MATPR">[24]BASE!$D$56</definedName>
    <definedName name="MatTuberia" localSheetId="8">#REF!</definedName>
    <definedName name="MatTuberia" localSheetId="12">#REF!</definedName>
    <definedName name="MatTuberia">#REF!</definedName>
    <definedName name="MayJun">'[77]May-Jun'!$A$12:$H$32</definedName>
    <definedName name="MayJun_C">'[101]May-Jun'!$A$33:$H$52</definedName>
    <definedName name="MC4CM" localSheetId="8">#REF!</definedName>
    <definedName name="MC4CM" localSheetId="12">#REF!</definedName>
    <definedName name="MC4CM">#REF!</definedName>
    <definedName name="mcb" localSheetId="8">'[7]Gabinetes ctrol, prot. y med. '!#REF!</definedName>
    <definedName name="mcb" localSheetId="12">'[7]Gabinetes ctrol, prot. y med. '!#REF!</definedName>
    <definedName name="mcb">'[7]Gabinetes ctrol, prot. y med. '!#REF!</definedName>
    <definedName name="mcbb" localSheetId="8">'[7]Gabinetes ctrol, prot. y med. '!#REF!</definedName>
    <definedName name="mcbb" localSheetId="12">'[7]Gabinetes ctrol, prot. y med. '!#REF!</definedName>
    <definedName name="mcbb">'[7]Gabinetes ctrol, prot. y med. '!#REF!</definedName>
    <definedName name="MCVC">'[25]Estructuras Concreto'!$D$346</definedName>
    <definedName name="mdc2a">[32]PrecRec!$D$30</definedName>
    <definedName name="mecanico" hidden="1">{"CONCABL1.1",#N/A,FALSE,"1.1.1a1.1.3 ACSR";"AISL1.2",#N/A,FALSE,"1.1.1a1.1.3 ACSR";"torr1.1.3",#N/A,FALSE,"1.1.1a1.1.3 ACSR";"cm1.2",#N/A,FALSE,"1.2 ACSR";"cm2.2",#N/A,FALSE,"1.2 ACSR";#N/A,#N/A,FALSE,"1.3 ACSR";#N/A,#N/A,FALSE,"2.1.1A2.1.3 ACAR";"ac2.1",#N/A,FALSE,"1.2 ACAR";"ac2.2",#N/A,FALSE,"1.2 ACAR";#N/A,#N/A,FALSE,"2.3 ACAR"}</definedName>
    <definedName name="med">[61]BASE!$D$354</definedName>
    <definedName name="MEDID" localSheetId="8">#REF!</definedName>
    <definedName name="MEDID" localSheetId="12">#REF!</definedName>
    <definedName name="MEDID">#REF!</definedName>
    <definedName name="MEJORA" localSheetId="8">#REF!</definedName>
    <definedName name="MEJORA" localSheetId="12">#REF!</definedName>
    <definedName name="MEJORA">#REF!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s">#N/A</definedName>
    <definedName name="MESESL" localSheetId="8">#REF!</definedName>
    <definedName name="MESESL" localSheetId="12">#REF!</definedName>
    <definedName name="MESESL">#REF!</definedName>
    <definedName name="MINI" localSheetId="8">#REF!</definedName>
    <definedName name="MINI" localSheetId="12">#REF!</definedName>
    <definedName name="MINI">#REF!</definedName>
    <definedName name="mjk" localSheetId="8">'[110]ESTADO VÍA-CRIT.TECNICO'!#REF!&lt;2.5</definedName>
    <definedName name="mjk" localSheetId="12">'[110]ESTADO VÍA-CRIT.TECNICO'!#REF!&lt;2.5</definedName>
    <definedName name="mjk">'[110]ESTADO VÍA-CRIT.TECNICO'!#REF!&lt;2.5</definedName>
    <definedName name="MLKJ" hidden="1">{#N/A,#N/A,FALSE,"Costos Productos 6A";#N/A,#N/A,FALSE,"Costo Unitario Total H-94-12"}</definedName>
    <definedName name="mlogmacros" localSheetId="8">#REF!</definedName>
    <definedName name="mlogmacros" localSheetId="12">#REF!</definedName>
    <definedName name="mlogmacros">#REF!</definedName>
    <definedName name="mm" localSheetId="8">#REF!</definedName>
    <definedName name="mm" localSheetId="12">#REF!</definedName>
    <definedName name="mm">#REF!</definedName>
    <definedName name="mmmmm" hidden="1">{#N/A,#N/A,FALSE,"CCTV"}</definedName>
    <definedName name="MO_INTERNA">[111]NOMINA!$A$4:$A$9</definedName>
    <definedName name="MO120K" localSheetId="8">#REF!</definedName>
    <definedName name="MO120K" localSheetId="12">#REF!</definedName>
    <definedName name="MO120K">#REF!</definedName>
    <definedName name="MO240K" localSheetId="8">#REF!</definedName>
    <definedName name="MO240K" localSheetId="12">#REF!</definedName>
    <definedName name="MO240K">#REF!</definedName>
    <definedName name="MO280K" localSheetId="8">#REF!</definedName>
    <definedName name="MO280K" localSheetId="12">#REF!</definedName>
    <definedName name="MO280K">#REF!</definedName>
    <definedName name="MOCARG" localSheetId="8">#REF!</definedName>
    <definedName name="MOCARG" localSheetId="12">#REF!</definedName>
    <definedName name="MOCARG">#REF!</definedName>
    <definedName name="MOD_EXTERNA">[111]NOMINA!$A$24:$A$37</definedName>
    <definedName name="MODIF1" localSheetId="8">#REF!</definedName>
    <definedName name="MODIF1" localSheetId="12">#REF!</definedName>
    <definedName name="MODIF1">#REF!</definedName>
    <definedName name="MODIF1_2" localSheetId="8">#REF!</definedName>
    <definedName name="MODIF1_2" localSheetId="12">#REF!</definedName>
    <definedName name="MODIF1_2">#REF!</definedName>
    <definedName name="MODIF1_7" localSheetId="8">#REF!</definedName>
    <definedName name="MODIF1_7" localSheetId="12">#REF!</definedName>
    <definedName name="MODIF1_7">#REF!</definedName>
    <definedName name="MOENC" localSheetId="8">#REF!</definedName>
    <definedName name="MOENC" localSheetId="12">#REF!</definedName>
    <definedName name="MOENC">#REF!</definedName>
    <definedName name="MOIHF" localSheetId="8">#REF!</definedName>
    <definedName name="MOIHF" localSheetId="12">#REF!</definedName>
    <definedName name="MOIHF">#REF!</definedName>
    <definedName name="MONEDA" localSheetId="8">#REF!</definedName>
    <definedName name="MONEDA" localSheetId="12">#REF!</definedName>
    <definedName name="MONEDA">#REF!</definedName>
    <definedName name="monmec">[112]Mechanical!$I$159</definedName>
    <definedName name="Month_Curr" localSheetId="8">#REF!</definedName>
    <definedName name="Month_Curr" localSheetId="12">#REF!</definedName>
    <definedName name="Month_Curr">#REF!</definedName>
    <definedName name="Month_next" localSheetId="8">#REF!</definedName>
    <definedName name="Month_next" localSheetId="12">#REF!</definedName>
    <definedName name="Month_next">#REF!</definedName>
    <definedName name="Month_Prev_1" localSheetId="8">#REF!</definedName>
    <definedName name="Month_Prev_1" localSheetId="12">#REF!</definedName>
    <definedName name="Month_Prev_1">#REF!</definedName>
    <definedName name="Month_prev_2" localSheetId="8">#REF!</definedName>
    <definedName name="Month_prev_2" localSheetId="12">#REF!</definedName>
    <definedName name="Month_prev_2">#REF!</definedName>
    <definedName name="montub">[112]Tuberia!$L$88</definedName>
    <definedName name="MOPRE" localSheetId="8">#REF!</definedName>
    <definedName name="MOPRE" localSheetId="12">#REF!</definedName>
    <definedName name="MOPRE">#REF!</definedName>
    <definedName name="MOTO" localSheetId="8">#REF!</definedName>
    <definedName name="MOTO" localSheetId="12">#REF!</definedName>
    <definedName name="MOTO">#REF!</definedName>
    <definedName name="MOTOBOMBA" localSheetId="8">#REF!</definedName>
    <definedName name="MOTOBOMBA" localSheetId="12">#REF!</definedName>
    <definedName name="MOTOBOMBA">#REF!</definedName>
    <definedName name="MOTON" localSheetId="8">#REF!</definedName>
    <definedName name="MOTON" localSheetId="12">#REF!</definedName>
    <definedName name="MOTON">#REF!</definedName>
    <definedName name="MOTOP">[24]BASE!$D$14</definedName>
    <definedName name="MOVOL">[24]BASE!$D$16</definedName>
    <definedName name="MPA" hidden="1">{"'Sheet1'!$A$1:$G$85"}</definedName>
    <definedName name="MPMOB" localSheetId="8">#REF!</definedName>
    <definedName name="MPMOB" localSheetId="12">#REF!</definedName>
    <definedName name="MPMOB">#REF!</definedName>
    <definedName name="MTL" localSheetId="8">#REF!</definedName>
    <definedName name="MTL" localSheetId="12">#REF!</definedName>
    <definedName name="MTL">#REF!</definedName>
    <definedName name="MULTIPLICADOR" localSheetId="8">#REF!</definedName>
    <definedName name="MULTIPLICADOR" localSheetId="12">#REF!</definedName>
    <definedName name="MULTIPLICADOR">#REF!</definedName>
    <definedName name="N_metal">[21]D_AWG!$C$25</definedName>
    <definedName name="Nafta1">#N/A</definedName>
    <definedName name="Nafta2">#N/A</definedName>
    <definedName name="Nafta3">#N/A</definedName>
    <definedName name="NBM" localSheetId="8">#REF!</definedName>
    <definedName name="NBM" localSheetId="12">#REF!</definedName>
    <definedName name="NBM">#REF!</definedName>
    <definedName name="needle" localSheetId="8">#REF!</definedName>
    <definedName name="needle" localSheetId="12">#REF!</definedName>
    <definedName name="needle">#REF!</definedName>
    <definedName name="NEWNAME" hidden="1">{#N/A,#N/A,FALSE,"CCTV"}</definedName>
    <definedName name="NG.T1" localSheetId="8">#REF!</definedName>
    <definedName name="NG.T1" localSheetId="12">#REF!</definedName>
    <definedName name="NG.T1">#REF!</definedName>
    <definedName name="NG.T2" localSheetId="8">#REF!</definedName>
    <definedName name="NG.T2" localSheetId="12">#REF!</definedName>
    <definedName name="NG.T2">#REF!</definedName>
    <definedName name="NIPP" localSheetId="8">#REF!</definedName>
    <definedName name="NIPP" localSheetId="12">#REF!</definedName>
    <definedName name="NIPP">#REF!</definedName>
    <definedName name="Niqui" localSheetId="8">#REF!</definedName>
    <definedName name="Niqui" localSheetId="12">#REF!</definedName>
    <definedName name="Niqui">#REF!</definedName>
    <definedName name="nkknk" hidden="1">{#N/A,#N/A,FALSE,"CCTV"}</definedName>
    <definedName name="NM" localSheetId="8">#REF!</definedName>
    <definedName name="NM" localSheetId="3">#REF!</definedName>
    <definedName name="NM" localSheetId="12">#REF!</definedName>
    <definedName name="NM">#REF!</definedName>
    <definedName name="NN" localSheetId="8">#REF!</definedName>
    <definedName name="NN" localSheetId="12">#REF!</definedName>
    <definedName name="NN">#REF!</definedName>
    <definedName name="NNN" localSheetId="8">[28]!absc</definedName>
    <definedName name="NNN" localSheetId="3">[28]!absc</definedName>
    <definedName name="NNN" localSheetId="12">[28]!absc</definedName>
    <definedName name="NNN">[28]!absc</definedName>
    <definedName name="NO" localSheetId="12">[62]!ERR</definedName>
    <definedName name="NO">[62]!ERR</definedName>
    <definedName name="No_desarrolladas">#N/A</definedName>
    <definedName name="noemi" hidden="1">{#N/A,#N/A,FALSE,"Costos Productos 6A";#N/A,#N/A,FALSE,"Costo Unitario Total H-94-12"}</definedName>
    <definedName name="NOMBRE" localSheetId="8">#REF!</definedName>
    <definedName name="NOMBRE" localSheetId="3">#REF!</definedName>
    <definedName name="NOMBRE" localSheetId="12">#REF!</definedName>
    <definedName name="NOMBRE">#REF!</definedName>
    <definedName name="NOMU" localSheetId="8">#REF!</definedName>
    <definedName name="NOMU" localSheetId="12">#REF!</definedName>
    <definedName name="NOMU">#REF!</definedName>
    <definedName name="Norte" localSheetId="8">#REF!</definedName>
    <definedName name="Norte" localSheetId="12">#REF!</definedName>
    <definedName name="Norte">#REF!</definedName>
    <definedName name="NotAvailable" localSheetId="8">'[41]INGRESOS - COP'!#REF!</definedName>
    <definedName name="NotAvailable" localSheetId="12">'[41]INGRESOS - COP'!#REF!</definedName>
    <definedName name="NotAvailable">'[41]INGRESOS - COP'!#REF!</definedName>
    <definedName name="NovDic">'[77]Nov-Dic'!$A$12:$H$34</definedName>
    <definedName name="npPOR" localSheetId="8">#REF!</definedName>
    <definedName name="npPOR" localSheetId="12">#REF!</definedName>
    <definedName name="npPOR">#REF!</definedName>
    <definedName name="npPOR2">'[25]Estructuras Concreto'!$D$279</definedName>
    <definedName name="npPOR3">'[25]Estructuras Concreto'!$D$402</definedName>
    <definedName name="NS" localSheetId="8">#REF!</definedName>
    <definedName name="NS" localSheetId="12">#REF!</definedName>
    <definedName name="NS">#REF!</definedName>
    <definedName name="NUEVO" localSheetId="8">#REF!</definedName>
    <definedName name="NUEVO" localSheetId="12">#REF!</definedName>
    <definedName name="NUEVO">#REF!</definedName>
    <definedName name="NZAPATAS">'[25]Estructuras Concreto'!$D$340</definedName>
    <definedName name="ñ" localSheetId="8">#REF!</definedName>
    <definedName name="ñ" localSheetId="12">#REF!</definedName>
    <definedName name="ñ">#REF!</definedName>
    <definedName name="ÑÑÑ" localSheetId="8">#REF!</definedName>
    <definedName name="ÑÑÑ" localSheetId="12">#REF!</definedName>
    <definedName name="ÑÑÑ">#REF!</definedName>
    <definedName name="O" localSheetId="8">#REF!</definedName>
    <definedName name="O" localSheetId="12">#REF!</definedName>
    <definedName name="O">#REF!</definedName>
    <definedName name="OAP" localSheetId="8">#REF!</definedName>
    <definedName name="OAP" localSheetId="12">#REF!</definedName>
    <definedName name="OAP">#REF!</definedName>
    <definedName name="OAPC" localSheetId="8">#REF!</definedName>
    <definedName name="OAPC" localSheetId="12">#REF!</definedName>
    <definedName name="OAPC">#REF!</definedName>
    <definedName name="OATITLE" localSheetId="8">#REF!</definedName>
    <definedName name="OATITLE" localSheetId="12">#REF!</definedName>
    <definedName name="OATITLE">#REF!</definedName>
    <definedName name="OBJETO" localSheetId="8">#REF!</definedName>
    <definedName name="OBJETO" localSheetId="12">#REF!</definedName>
    <definedName name="OBJETO">#REF!</definedName>
    <definedName name="obra">'[113]Informe de Obra Extra'!$D$8</definedName>
    <definedName name="obre">[32]PrecRec!$D$25</definedName>
    <definedName name="Observaciones" localSheetId="8">#REF!</definedName>
    <definedName name="Observaciones" localSheetId="12">#REF!</definedName>
    <definedName name="Observaciones">#REF!</definedName>
    <definedName name="OCiviles" localSheetId="8">#REF!</definedName>
    <definedName name="OCiviles" localSheetId="12">#REF!</definedName>
    <definedName name="OCiviles">#REF!</definedName>
    <definedName name="ODH" localSheetId="8" hidden="1">#REF!</definedName>
    <definedName name="ODH" localSheetId="12" hidden="1">#REF!</definedName>
    <definedName name="ODH" hidden="1">#REF!</definedName>
    <definedName name="ofi">[32]PrecRec!$D$23</definedName>
    <definedName name="OFICI">[24]BASE!$D$11</definedName>
    <definedName name="OFICI_">[47]BASE!$D$11</definedName>
    <definedName name="ofici1">[61]BASE!$D$11</definedName>
    <definedName name="oficial" hidden="1">{#N/A,#N/A,FALSE,"CIBHA05A";#N/A,#N/A,FALSE,"CIBHA05B"}</definedName>
    <definedName name="Oil" localSheetId="8">#REF!</definedName>
    <definedName name="Oil" localSheetId="12">#REF!</definedName>
    <definedName name="Oil">#REF!</definedName>
    <definedName name="oililui" hidden="1">{#N/A,#N/A,FALSE,"CCTV"}</definedName>
    <definedName name="OJO" localSheetId="8" hidden="1">#REF!</definedName>
    <definedName name="OJO" localSheetId="12" hidden="1">#REF!</definedName>
    <definedName name="OJO" hidden="1">#REF!</definedName>
    <definedName name="OnceThru">0</definedName>
    <definedName name="ooo" localSheetId="8">#REF!</definedName>
    <definedName name="ooo" localSheetId="3">#REF!</definedName>
    <definedName name="ooo" localSheetId="12">#REF!</definedName>
    <definedName name="ooo">#REF!</definedName>
    <definedName name="OP">'[9]Datos Generales'!$B$2</definedName>
    <definedName name="opcion">#N/A</definedName>
    <definedName name="OPERACION" localSheetId="8">#REF!</definedName>
    <definedName name="OPERACION" localSheetId="12">#REF!</definedName>
    <definedName name="OPERACION">#REF!</definedName>
    <definedName name="OPERADOR">[30]MODELO!$A$4</definedName>
    <definedName name="Operario">#N/A</definedName>
    <definedName name="Organization" localSheetId="8">#REF!</definedName>
    <definedName name="Organization" localSheetId="12">#REF!</definedName>
    <definedName name="Organization">#REF!</definedName>
    <definedName name="OSCAR" localSheetId="8">#REF!</definedName>
    <definedName name="OSCAR" localSheetId="12">#REF!</definedName>
    <definedName name="OSCAR">#REF!</definedName>
    <definedName name="OTROS">[37]A!$D$64:$D$65</definedName>
    <definedName name="OUTPUT">#N/A</definedName>
    <definedName name="Output_Q" localSheetId="8">#REF!</definedName>
    <definedName name="Output_Q" localSheetId="12">#REF!</definedName>
    <definedName name="Output_Q">#REF!</definedName>
    <definedName name="OUTPUTE">#N/A</definedName>
    <definedName name="OUTPUTPR">#N/A</definedName>
    <definedName name="OutputRange" localSheetId="8">#REF!</definedName>
    <definedName name="OutputRange" localSheetId="12">#REF!</definedName>
    <definedName name="OutputRange">#REF!</definedName>
    <definedName name="OVER" localSheetId="8">#REF!</definedName>
    <definedName name="OVER" localSheetId="12">#REF!</definedName>
    <definedName name="OVER">#REF!</definedName>
    <definedName name="Override" localSheetId="8">'[41]INGRESOS - COP'!#REF!</definedName>
    <definedName name="Override" localSheetId="12">'[41]INGRESOS - COP'!#REF!</definedName>
    <definedName name="Override">'[41]INGRESOS - COP'!#REF!</definedName>
    <definedName name="P" localSheetId="8">#REF!</definedName>
    <definedName name="P" localSheetId="12">#REF!</definedName>
    <definedName name="P">#REF!</definedName>
    <definedName name="P_1">#N/A</definedName>
    <definedName name="P_2" localSheetId="8">#REF!</definedName>
    <definedName name="P_2" localSheetId="12">#REF!</definedName>
    <definedName name="P_2">#REF!</definedName>
    <definedName name="P_EQUIP">[37]A!$D$91:$D$93</definedName>
    <definedName name="P_FORPU">[37]A!$D$87:$D$89</definedName>
    <definedName name="P_MACRO">[37]A!$D$83:$D$85</definedName>
    <definedName name="P_RESUMEN">[37]A!$D$78:$D$80</definedName>
    <definedName name="P_Yacimiento">#N/A</definedName>
    <definedName name="P150X240" localSheetId="8">#REF!</definedName>
    <definedName name="P150X240" localSheetId="12">#REF!</definedName>
    <definedName name="P150X240">#REF!</definedName>
    <definedName name="P1T">'[25]Estructuras Concreto'!$D$151</definedName>
    <definedName name="P1TC">'[25]Estructuras Concreto'!$D$184</definedName>
    <definedName name="P2T">'[25]Estructuras Concreto'!$D$152</definedName>
    <definedName name="P2TC">'[25]Estructuras Concreto'!$D$185</definedName>
    <definedName name="P3T">'[25]Estructuras Concreto'!$D$153</definedName>
    <definedName name="P3TC">'[25]Estructuras Concreto'!$D$186</definedName>
    <definedName name="P80X200" localSheetId="8">#REF!</definedName>
    <definedName name="P80X200" localSheetId="12">#REF!</definedName>
    <definedName name="P80X200">#REF!</definedName>
    <definedName name="P90X200" localSheetId="8">#REF!</definedName>
    <definedName name="P90X200" localSheetId="12">#REF!</definedName>
    <definedName name="P90X200">#REF!</definedName>
    <definedName name="PA14X" localSheetId="8">#REF!</definedName>
    <definedName name="PA14X" localSheetId="12">#REF!</definedName>
    <definedName name="PA14X">#REF!</definedName>
    <definedName name="PAC.T1" localSheetId="8">#REF!</definedName>
    <definedName name="PAC.T1" localSheetId="12">#REF!</definedName>
    <definedName name="PAC.T1">#REF!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nt" localSheetId="8">#REF!</definedName>
    <definedName name="paint" localSheetId="12">#REF!</definedName>
    <definedName name="paint">#REF!</definedName>
    <definedName name="PAJARITA" localSheetId="8">#REF!</definedName>
    <definedName name="PAJARITA" localSheetId="12">#REF!</definedName>
    <definedName name="PAJARITA">#REF!</definedName>
    <definedName name="Pant_NC">[21]T_Cu_ASTM!$T$8:$AJ$33</definedName>
    <definedName name="PAPA" localSheetId="8">#REF!</definedName>
    <definedName name="PAPA" localSheetId="12">#REF!</definedName>
    <definedName name="PAPA">#REF!</definedName>
    <definedName name="par">[32]PrecRec!$D$51</definedName>
    <definedName name="PARAMETROS" localSheetId="8">#REF!</definedName>
    <definedName name="PARAMETROS" localSheetId="12">#REF!</definedName>
    <definedName name="PARAMETROS">#REF!</definedName>
    <definedName name="pasav">[32]PrecRec!$D$56</definedName>
    <definedName name="pasavia" localSheetId="8">#REF!</definedName>
    <definedName name="pasavia" localSheetId="12">#REF!</definedName>
    <definedName name="pasavia">#REF!</definedName>
    <definedName name="Pb">#N/A</definedName>
    <definedName name="PCC">'[25]Estructuras Concreto'!$D$357</definedName>
    <definedName name="PCTC60" localSheetId="8">'[29]Estructuras Concreto'!#REF!</definedName>
    <definedName name="PCTC60" localSheetId="12">'[29]Estructuras Concreto'!#REF!</definedName>
    <definedName name="PCTC60">'[29]Estructuras Concreto'!#REF!</definedName>
    <definedName name="pedro" localSheetId="12">[62]!ERR</definedName>
    <definedName name="pedro">[62]!ERR</definedName>
    <definedName name="pedrrr" localSheetId="12">[62]!ERR</definedName>
    <definedName name="pedrrr">[62]!ERR</definedName>
    <definedName name="PEGCO" localSheetId="8">#REF!</definedName>
    <definedName name="PEGCO" localSheetId="12">#REF!</definedName>
    <definedName name="PEGCO">#REF!</definedName>
    <definedName name="Peldaño" localSheetId="8">#REF!</definedName>
    <definedName name="Peldaño" localSheetId="12">#REF!</definedName>
    <definedName name="Peldaño">#REF!</definedName>
    <definedName name="PER" localSheetId="8">#REF!</definedName>
    <definedName name="PER" localSheetId="12">#REF!</definedName>
    <definedName name="PER">#REF!</definedName>
    <definedName name="PERFIL_DEL_TRAMO" localSheetId="8">#REF!</definedName>
    <definedName name="PERFIL_DEL_TRAMO" localSheetId="12">#REF!</definedName>
    <definedName name="PERFIL_DEL_TRAMO">#REF!</definedName>
    <definedName name="PERNO" localSheetId="8">#REF!</definedName>
    <definedName name="PERNO" localSheetId="12">#REF!</definedName>
    <definedName name="PERNO">#REF!</definedName>
    <definedName name="PESO_CHILENO">[80]EQUIPOS!$J$2</definedName>
    <definedName name="PHILC">'[25]Estructuras Concreto'!$D$204</definedName>
    <definedName name="PHILC1">'[25]Estructuras Concreto'!$D$220</definedName>
    <definedName name="PHILC2" localSheetId="8">#REF!</definedName>
    <definedName name="PHILC2" localSheetId="12">#REF!</definedName>
    <definedName name="PHILC2">#REF!</definedName>
    <definedName name="PICA" localSheetId="8">#REF!</definedName>
    <definedName name="PICA" localSheetId="12">#REF!</definedName>
    <definedName name="PICA">#REF!</definedName>
    <definedName name="PICA1" localSheetId="8">#REF!</definedName>
    <definedName name="PICA1" localSheetId="12">#REF!</definedName>
    <definedName name="PICA1">#REF!</definedName>
    <definedName name="PIE4A6" localSheetId="8">#REF!</definedName>
    <definedName name="PIE4A6" localSheetId="12">#REF!</definedName>
    <definedName name="PIE4A6">#REF!</definedName>
    <definedName name="PIECR">[56]BASE!$C$51</definedName>
    <definedName name="pied">[32]PrecRec!$D$46</definedName>
    <definedName name="PIEDR">[24]BASE!$D$57</definedName>
    <definedName name="piedragav">[32]PrecRec!$D$67</definedName>
    <definedName name="PILOTE" localSheetId="8">#REF!</definedName>
    <definedName name="PILOTE" localSheetId="12">#REF!</definedName>
    <definedName name="PILOTE">#REF!</definedName>
    <definedName name="Pin">[32]PrecRec!$D$57</definedName>
    <definedName name="PINBAR" localSheetId="8">#REF!</definedName>
    <definedName name="PINBAR" localSheetId="12">#REF!</definedName>
    <definedName name="PINBAR">#REF!</definedName>
    <definedName name="PINBLA" localSheetId="8">#REF!</definedName>
    <definedName name="PINBLA" localSheetId="12">#REF!</definedName>
    <definedName name="PINBLA">#REF!</definedName>
    <definedName name="pint">[32]PrecRec!$D$68</definedName>
    <definedName name="PIP">#N/A</definedName>
    <definedName name="PIPE" localSheetId="8">#REF!</definedName>
    <definedName name="PIPE" localSheetId="12">#REF!</definedName>
    <definedName name="PIPE">#REF!</definedName>
    <definedName name="PL2T">'[25]Estructuras Concreto'!$D$155</definedName>
    <definedName name="PL51TZ" localSheetId="8">'[25]Estructuras Concreto'!#REF!</definedName>
    <definedName name="PL51TZ" localSheetId="12">'[25]Estructuras Concreto'!#REF!</definedName>
    <definedName name="PL51TZ">'[25]Estructuras Concreto'!#REF!</definedName>
    <definedName name="PLAELE" localSheetId="8">#REF!</definedName>
    <definedName name="PLAELE" localSheetId="12">#REF!</definedName>
    <definedName name="PLAELE">#REF!</definedName>
    <definedName name="Planea" localSheetId="8">#REF!</definedName>
    <definedName name="Planea" localSheetId="12">#REF!</definedName>
    <definedName name="Planea">#REF!</definedName>
    <definedName name="PLANI_06" localSheetId="8">[114]Plani!#REF!</definedName>
    <definedName name="PLANI_06" localSheetId="12">[114]Plani!#REF!</definedName>
    <definedName name="PLANI_06">[114]Plani!#REF!</definedName>
    <definedName name="PLANI_07" localSheetId="8">[114]Plani!#REF!</definedName>
    <definedName name="PLANI_07" localSheetId="12">[114]Plani!#REF!</definedName>
    <definedName name="PLANI_07">[114]Plani!#REF!</definedName>
    <definedName name="PLAST">[24]BASE!$D$380</definedName>
    <definedName name="plat1" localSheetId="8">'[25]Estructuras Concreto'!#REF!</definedName>
    <definedName name="plat1" localSheetId="12">'[25]Estructuras Concreto'!#REF!</definedName>
    <definedName name="plat1">'[25]Estructuras Concreto'!#REF!</definedName>
    <definedName name="plat2" localSheetId="8">'[25]Estructuras Concreto'!#REF!</definedName>
    <definedName name="plat2" localSheetId="12">'[25]Estructuras Concreto'!#REF!</definedName>
    <definedName name="plat2">'[25]Estructuras Concreto'!#REF!</definedName>
    <definedName name="plat3" localSheetId="8">'[25]Estructuras Concreto'!#REF!</definedName>
    <definedName name="plat3" localSheetId="12">'[25]Estructuras Concreto'!#REF!</definedName>
    <definedName name="plat3">'[25]Estructuras Concreto'!#REF!</definedName>
    <definedName name="Plazo" localSheetId="8">#REF!</definedName>
    <definedName name="Plazo" localSheetId="12">#REF!</definedName>
    <definedName name="Plazo">#REF!</definedName>
    <definedName name="PLC">'[25]Estructuras Concreto'!$D$202</definedName>
    <definedName name="PLT">'[25]Estructuras Concreto'!$D$156</definedName>
    <definedName name="PLtTZ" localSheetId="8">'[25]Estructuras Concreto'!#REF!</definedName>
    <definedName name="PLtTZ" localSheetId="12">'[25]Estructuras Concreto'!#REF!</definedName>
    <definedName name="PLtTZ">'[25]Estructuras Concreto'!#REF!</definedName>
    <definedName name="PLUG" localSheetId="8">#REF!</definedName>
    <definedName name="PLUG" localSheetId="12">#REF!</definedName>
    <definedName name="PLUG">#REF!</definedName>
    <definedName name="PMP">#N/A</definedName>
    <definedName name="PO">{"Book1","DOC&amp;DWG.xls"}</definedName>
    <definedName name="poa1RTRTpoa2RTRT" localSheetId="8">#REF!</definedName>
    <definedName name="poa1RTRTpoa2RTRT" localSheetId="12">#REF!</definedName>
    <definedName name="poa1RTRTpoa2RTRT">#REF!</definedName>
    <definedName name="poaaRTRTpobbRTRT" localSheetId="8">#REF!</definedName>
    <definedName name="poaaRTRTpobbRTRT" localSheetId="12">#REF!</definedName>
    <definedName name="poaaRTRTpobbRTRT">#REF!</definedName>
    <definedName name="POARTM0TB0TB0TB0TB4.8TB55TB200R" localSheetId="8">#REF!</definedName>
    <definedName name="POARTM0TB0TB0TB0TB4.8TB55TB200R" localSheetId="12">#REF!</definedName>
    <definedName name="POARTM0TB0TB0TB0TB4.8TB55TB200R">#REF!</definedName>
    <definedName name="POARTSQKS15C5LRTRT" localSheetId="8">#REF!</definedName>
    <definedName name="POARTSQKS15C5LRTRT" localSheetId="12">#REF!</definedName>
    <definedName name="POARTSQKS15C5LRTRT">#REF!</definedName>
    <definedName name="POLINOMIAL1" localSheetId="8">[115]CANALETA9!#REF!</definedName>
    <definedName name="POLINOMIAL1" localSheetId="12">[115]CANALETA9!#REF!</definedName>
    <definedName name="POLINOMIAL1">[115]CANALETA9!#REF!</definedName>
    <definedName name="Polynomial" localSheetId="8">#REF!</definedName>
    <definedName name="Polynomial" localSheetId="12">#REF!</definedName>
    <definedName name="Polynomial">#REF!</definedName>
    <definedName name="PoMede" localSheetId="8">#REF!</definedName>
    <definedName name="PoMede" localSheetId="12">#REF!</definedName>
    <definedName name="PoMede">#REF!</definedName>
    <definedName name="PORC._DOLAR" localSheetId="8">'[80]PRESU COMPLETO'!#REF!</definedName>
    <definedName name="PORC._DOLAR" localSheetId="12">'[80]PRESU COMPLETO'!#REF!</definedName>
    <definedName name="PORC._DOLAR">'[80]PRESU COMPLETO'!#REF!</definedName>
    <definedName name="PORDIV" localSheetId="8">#REF!</definedName>
    <definedName name="PORDIV" localSheetId="12">#REF!</definedName>
    <definedName name="PORDIV">#REF!</definedName>
    <definedName name="pos">[32]PrecRec!$D$60</definedName>
    <definedName name="post">[32]PrecRec!$D$66</definedName>
    <definedName name="poste">[32]PrecRec!$D$60</definedName>
    <definedName name="pound" localSheetId="8">#REF!</definedName>
    <definedName name="pound" localSheetId="12">#REF!</definedName>
    <definedName name="pound">#REF!</definedName>
    <definedName name="ppoi" localSheetId="8">#REF!</definedName>
    <definedName name="ppoi" localSheetId="12">#REF!</definedName>
    <definedName name="ppoi">#REF!</definedName>
    <definedName name="PPP" hidden="1">{#N/A,#N/A,FALSE,"CCTV"}</definedName>
    <definedName name="pppppp">#N/A</definedName>
    <definedName name="PPT" hidden="1">#N/A</definedName>
    <definedName name="Ppto" localSheetId="8">#REF!</definedName>
    <definedName name="Ppto" localSheetId="12">#REF!</definedName>
    <definedName name="Ppto">#REF!</definedName>
    <definedName name="PPtoNorte" localSheetId="8">#REF!</definedName>
    <definedName name="PPtoNorte" localSheetId="12">#REF!</definedName>
    <definedName name="PPtoNorte">#REF!</definedName>
    <definedName name="PRCSO_EXTERNO">'[111]GASTOS FIJOS'!$A$91:$A$150</definedName>
    <definedName name="PRDump" localSheetId="8">#REF!</definedName>
    <definedName name="PRDump" localSheetId="12">#REF!</definedName>
    <definedName name="PRDump">#REF!</definedName>
    <definedName name="PRE" localSheetId="8">#REF!</definedName>
    <definedName name="PRE" localSheetId="3">#REF!</definedName>
    <definedName name="PRE" localSheetId="12">#REF!</definedName>
    <definedName name="PRE">#REF!</definedName>
    <definedName name="Precio" localSheetId="8">#REF!</definedName>
    <definedName name="Precio" localSheetId="12">#REF!</definedName>
    <definedName name="Precio">#REF!</definedName>
    <definedName name="precio2" localSheetId="8">#REF!</definedName>
    <definedName name="precio2" localSheetId="12">#REF!</definedName>
    <definedName name="precio2">#REF!</definedName>
    <definedName name="PrecioS" localSheetId="8">#REF!</definedName>
    <definedName name="PrecioS" localSheetId="12">#REF!</definedName>
    <definedName name="PrecioS">#REF!</definedName>
    <definedName name="PRES.AGRI" localSheetId="8">#REF!</definedName>
    <definedName name="PRES.AGRI" localSheetId="12">#REF!</definedName>
    <definedName name="PRES.AGRI">#REF!</definedName>
    <definedName name="PRESIPISTO" localSheetId="8">#REF!</definedName>
    <definedName name="PRESIPISTO" localSheetId="12">#REF!</definedName>
    <definedName name="PRESIPISTO">#REF!</definedName>
    <definedName name="pressure" localSheetId="8">#REF!</definedName>
    <definedName name="pressure" localSheetId="12">#REF!</definedName>
    <definedName name="pressure">#REF!</definedName>
    <definedName name="PREST" localSheetId="8">#REF!</definedName>
    <definedName name="PREST" localSheetId="12">#REF!</definedName>
    <definedName name="PREST">#REF!</definedName>
    <definedName name="presta">[24]BASE!$D$8</definedName>
    <definedName name="PRESTTOT" localSheetId="8">#REF!</definedName>
    <definedName name="PRESTTOT" localSheetId="12">#REF!</definedName>
    <definedName name="PRESTTOT">#REF!</definedName>
    <definedName name="pretub">[112]Tuberia!$I$88</definedName>
    <definedName name="PRINT_AREA">#N/A</definedName>
    <definedName name="Print_Area_MI" localSheetId="8">#REF!</definedName>
    <definedName name="Print_Area_MI" localSheetId="3">#REF!</definedName>
    <definedName name="Print_Area_MI" localSheetId="12">#REF!</definedName>
    <definedName name="Print_Area_MI">#REF!</definedName>
    <definedName name="PRINT_AREA_MI1" localSheetId="8">#REF!</definedName>
    <definedName name="PRINT_AREA_MI1" localSheetId="12">#REF!</definedName>
    <definedName name="PRINT_AREA_MI1">#REF!</definedName>
    <definedName name="Print_Area_Mi2" localSheetId="8">#REF!</definedName>
    <definedName name="Print_Area_Mi2" localSheetId="12">#REF!</definedName>
    <definedName name="Print_Area_Mi2">#REF!</definedName>
    <definedName name="PRINT_TITLE" localSheetId="8">#REF!</definedName>
    <definedName name="PRINT_TITLE" localSheetId="12">#REF!</definedName>
    <definedName name="PRINT_TITLE">#REF!</definedName>
    <definedName name="PRINT_TITLES">#N/A</definedName>
    <definedName name="PRINT_TITLES_MI" localSheetId="8">#REF!</definedName>
    <definedName name="PRINT_TITLES_MI" localSheetId="12">#REF!</definedName>
    <definedName name="PRINT_TITLES_MI">#REF!</definedName>
    <definedName name="PRN" localSheetId="8">#REF!</definedName>
    <definedName name="PRN" localSheetId="12">#REF!</definedName>
    <definedName name="PRN">#REF!</definedName>
    <definedName name="ProbRange">0</definedName>
    <definedName name="ProbRangeMit">0</definedName>
    <definedName name="PRODUCTOS">[111]PRODUCTOS!$B$3:$B$65536</definedName>
    <definedName name="PROF" localSheetId="8">#REF!</definedName>
    <definedName name="PROF" localSheetId="12">#REF!</definedName>
    <definedName name="PROF">#REF!</definedName>
    <definedName name="programainv" localSheetId="12">[62]!ERR</definedName>
    <definedName name="programainv">[62]!ERR</definedName>
    <definedName name="projec">'[116]Project Management'!$D$11:$AD$416</definedName>
    <definedName name="prospfyu" localSheetId="8">#REF!</definedName>
    <definedName name="prospfyu" localSheetId="12">#REF!</definedName>
    <definedName name="prospfyu">#REF!</definedName>
    <definedName name="prospindic" localSheetId="8">#REF!</definedName>
    <definedName name="prospindic" localSheetId="12">#REF!</definedName>
    <definedName name="prospindic">#REF!</definedName>
    <definedName name="Prueb" localSheetId="8">#REF!</definedName>
    <definedName name="Prueb" localSheetId="12">#REF!</definedName>
    <definedName name="Prueb">#REF!</definedName>
    <definedName name="prueba" localSheetId="8">#REF!</definedName>
    <definedName name="prueba" localSheetId="12">#REF!</definedName>
    <definedName name="prueba">#REF!</definedName>
    <definedName name="PRUEBA2" localSheetId="8">#REF!</definedName>
    <definedName name="PRUEBA2" localSheetId="3">#REF!</definedName>
    <definedName name="PRUEBA2" localSheetId="12">#REF!</definedName>
    <definedName name="PRUEBA2">#REF!</definedName>
    <definedName name="ps">'[8]Prestaciones Sociales'!$E$2</definedName>
    <definedName name="psv" localSheetId="8">#REF!</definedName>
    <definedName name="psv" localSheetId="12">#REF!</definedName>
    <definedName name="psv">#REF!</definedName>
    <definedName name="PTAP" localSheetId="8">#REF!</definedName>
    <definedName name="PTAP" localSheetId="12">#REF!</definedName>
    <definedName name="PTAP">#REF!</definedName>
    <definedName name="PU">[37]A!$D$11:$D$53</definedName>
    <definedName name="PUNTI">[24]BASE!$D$381</definedName>
    <definedName name="pvC">'[25]Estructuras Concreto'!$D$200</definedName>
    <definedName name="PvT">'[25]Estructuras Concreto'!$D$150</definedName>
    <definedName name="PvTc">'[25]Estructuras Concreto'!$D$183</definedName>
    <definedName name="PvTZ" localSheetId="8">'[25]Estructuras Concreto'!#REF!</definedName>
    <definedName name="PvTZ" localSheetId="12">'[25]Estructuras Concreto'!#REF!</definedName>
    <definedName name="PvTZ">'[25]Estructuras Concreto'!#REF!</definedName>
    <definedName name="PWPW" localSheetId="8">#REF!</definedName>
    <definedName name="PWPW" localSheetId="12">#REF!</definedName>
    <definedName name="PW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8">#REF!</definedName>
    <definedName name="Q" localSheetId="12">#REF!</definedName>
    <definedName name="Q">#REF!</definedName>
    <definedName name="q1u" localSheetId="8">#REF!</definedName>
    <definedName name="q1u" localSheetId="12">#REF!</definedName>
    <definedName name="q1u">#REF!</definedName>
    <definedName name="Q91A" localSheetId="8">#REF!</definedName>
    <definedName name="Q91A" localSheetId="12">#REF!</definedName>
    <definedName name="Q91A">#REF!</definedName>
    <definedName name="q91b" localSheetId="8">#REF!</definedName>
    <definedName name="q91b" localSheetId="12">#REF!</definedName>
    <definedName name="q91b">#REF!</definedName>
    <definedName name="QE" hidden="1">{#N/A,#N/A,FALSE,"Costos Productos 6A";#N/A,#N/A,FALSE,"Costo Unitario Total H-94-12"}</definedName>
    <definedName name="qq" localSheetId="12">[62]!ERR</definedName>
    <definedName name="qq">[62]!ERR</definedName>
    <definedName name="QR" hidden="1">{#N/A,#N/A,FALSE,"Costos Productos 6A";#N/A,#N/A,FALSE,"Costo Unitario Total H-94-12"}</definedName>
    <definedName name="qryVentasxOficina" localSheetId="8">#REF!</definedName>
    <definedName name="qryVentasxOficina" localSheetId="12">#REF!</definedName>
    <definedName name="qryVentasxOficina">#REF!</definedName>
    <definedName name="QT" hidden="1">{#N/A,#N/A,FALSE,"Costos Productos 6A";#N/A,#N/A,FALSE,"Costo Unitario Total H-94-12"}</definedName>
    <definedName name="QU" hidden="1">{#N/A,#N/A,FALSE,"Costos Productos 6A";#N/A,#N/A,FALSE,"Costo Unitario Total H-94-12"}</definedName>
    <definedName name="QW" hidden="1">{#N/A,#N/A,FALSE,"Costos Productos 6A";#N/A,#N/A,FALSE,"Costo Unitario Total H-94-12"}</definedName>
    <definedName name="QWEQW" localSheetId="8">#REF!</definedName>
    <definedName name="QWEQW" localSheetId="12">#REF!</definedName>
    <definedName name="QWEQW">#REF!</definedName>
    <definedName name="R_I_Q_A_S">#N/A</definedName>
    <definedName name="raa" localSheetId="8">'[7]Gabinetes ctrol, prot. y med. '!#REF!</definedName>
    <definedName name="raa" localSheetId="12">'[7]Gabinetes ctrol, prot. y med. '!#REF!</definedName>
    <definedName name="raa">'[7]Gabinetes ctrol, prot. y med. '!#REF!</definedName>
    <definedName name="rack" localSheetId="8">'[7]Gabinetes ctrol, prot. y med. '!#REF!</definedName>
    <definedName name="rack" localSheetId="12">'[7]Gabinetes ctrol, prot. y med. '!#REF!</definedName>
    <definedName name="rack">'[7]Gabinetes ctrol, prot. y med. '!#REF!</definedName>
    <definedName name="RACK1" localSheetId="8">#REF!</definedName>
    <definedName name="RACK1" localSheetId="12">#REF!</definedName>
    <definedName name="RACK1">#REF!</definedName>
    <definedName name="rarewt" hidden="1">{#N/A,#N/A,FALSE,"CCTV"}</definedName>
    <definedName name="Rasante" localSheetId="8">#REF!</definedName>
    <definedName name="Rasante" localSheetId="12">#REF!</definedName>
    <definedName name="Rasante">#REF!</definedName>
    <definedName name="RASCO__3">#N/A</definedName>
    <definedName name="RASCO__A">#N/A</definedName>
    <definedName name="RawAgencyPrice" localSheetId="8">#REF!</definedName>
    <definedName name="RawAgencyPrice" localSheetId="12">#REF!</definedName>
    <definedName name="RawAgencyPrice">#REF!</definedName>
    <definedName name="RBData" localSheetId="8">#REF!</definedName>
    <definedName name="RBData" localSheetId="12">#REF!</definedName>
    <definedName name="RBData">#REF!</definedName>
    <definedName name="RE_SIZE" localSheetId="8">#REF!</definedName>
    <definedName name="RE_SIZE" localSheetId="12">#REF!</definedName>
    <definedName name="RE_SIZE">#REF!</definedName>
    <definedName name="REC">'[25]Estructuras Concreto'!$D$352</definedName>
    <definedName name="RECALL">#N/A</definedName>
    <definedName name="Recall_2">#N/A</definedName>
    <definedName name="Recall_3">#N/A</definedName>
    <definedName name="RECOUT">#N/A</definedName>
    <definedName name="RECURSOS">[89]Recursos!$A$6:$D$124</definedName>
    <definedName name="RED" localSheetId="8">#REF!</definedName>
    <definedName name="RED" localSheetId="12">#REF!</definedName>
    <definedName name="RED">#REF!</definedName>
    <definedName name="RefAdquisición">[68]Parámetros!$H$3</definedName>
    <definedName name="RefCompañía">[68]Parámetros!$H$2</definedName>
    <definedName name="refEntidades">[68]Parámetros!$F$10:$H$12</definedName>
    <definedName name="refTipoOrdenes">[68]Parámetros!$B$10:$D$12</definedName>
    <definedName name="REG" localSheetId="3">'[107]Estado Resumen'!XFC1&gt;2.5</definedName>
    <definedName name="REG">'[106]Estado Resumen'!XFC1&gt;2.5</definedName>
    <definedName name="REGULAR" localSheetId="3">'[109]ESTADO VÍA-CRIT.TECNICO'!XFC1&gt;2.5</definedName>
    <definedName name="REGULAR">'[108]ESTADO VÍA-CRIT.TECNICO'!XFC1&gt;2.5</definedName>
    <definedName name="REICIO" localSheetId="12">[62]!ERR</definedName>
    <definedName name="REICIO">[62]!ERR</definedName>
    <definedName name="reinicio" localSheetId="12">[62]!ERR</definedName>
    <definedName name="reinicio">[62]!ERR</definedName>
    <definedName name="REJILLA" localSheetId="8">#REF!</definedName>
    <definedName name="REJILLA" localSheetId="12">#REF!</definedName>
    <definedName name="REJILLA">#REF!</definedName>
    <definedName name="REL">[30]PRECIOS!$D$2:$D$27</definedName>
    <definedName name="RELACION_GASTOS_A.O.M" localSheetId="8">#REF!</definedName>
    <definedName name="RELACION_GASTOS_A.O.M" localSheetId="12">#REF!</definedName>
    <definedName name="RELACION_GASTOS_A.O.M">#REF!</definedName>
    <definedName name="RELACION_GASTOS_A.O.M_TOTAL" localSheetId="8">#REF!</definedName>
    <definedName name="RELACION_GASTOS_A.O.M_TOTAL" localSheetId="12">#REF!</definedName>
    <definedName name="RELACION_GASTOS_A.O.M_TOTAL">#REF!</definedName>
    <definedName name="rell" localSheetId="8">#REF!</definedName>
    <definedName name="rell" localSheetId="3">#REF!</definedName>
    <definedName name="rell" localSheetId="12">#REF!</definedName>
    <definedName name="rell">#REF!</definedName>
    <definedName name="RELLG" localSheetId="8">#REF!</definedName>
    <definedName name="RELLG" localSheetId="3">#REF!</definedName>
    <definedName name="RELLG" localSheetId="12">#REF!</definedName>
    <definedName name="RELLG">#REF!</definedName>
    <definedName name="remanentes">#N/A</definedName>
    <definedName name="RENTAL" localSheetId="8">#REF!</definedName>
    <definedName name="RENTAL" localSheetId="12">#REF!</definedName>
    <definedName name="RENTAL">#REF!</definedName>
    <definedName name="REPDIV" localSheetId="8">#REF!</definedName>
    <definedName name="REPDIV" localSheetId="12">#REF!</definedName>
    <definedName name="REPDIV">#REF!</definedName>
    <definedName name="REPOCALC" localSheetId="8">#REF!</definedName>
    <definedName name="REPOCALC" localSheetId="12">#REF!</definedName>
    <definedName name="REPOCALC">#REF!</definedName>
    <definedName name="REPOPRO" localSheetId="8">#REF!</definedName>
    <definedName name="REPOPRO" localSheetId="12">#REF!</definedName>
    <definedName name="REPOPRO">#REF!</definedName>
    <definedName name="REPORTE">[37]A!$D$9</definedName>
    <definedName name="REPSUB" localSheetId="8">#REF!</definedName>
    <definedName name="REPSUB" localSheetId="12">#REF!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#N/A</definedName>
    <definedName name="Requerimientos">#N/A</definedName>
    <definedName name="RESBCE" localSheetId="8">#REF!</definedName>
    <definedName name="RESBCE" localSheetId="12">#REF!</definedName>
    <definedName name="RESBCE">#REF!</definedName>
    <definedName name="Reselects" localSheetId="8">#REF!</definedName>
    <definedName name="Reselects" localSheetId="12">#REF!</definedName>
    <definedName name="Reselects">#REF!</definedName>
    <definedName name="RESFYU" localSheetId="8">#REF!</definedName>
    <definedName name="RESFYU" localSheetId="12">#REF!</definedName>
    <definedName name="RESFYU">#REF!</definedName>
    <definedName name="resist_cond">[21]D_AWG!$G$29</definedName>
    <definedName name="RESPYG" localSheetId="8">#REF!</definedName>
    <definedName name="RESPYG" localSheetId="12">#REF!</definedName>
    <definedName name="RESPYG">#REF!</definedName>
    <definedName name="RESREL" localSheetId="8">#REF!</definedName>
    <definedName name="RESREL" localSheetId="12">#REF!</definedName>
    <definedName name="RESREL">#REF!</definedName>
    <definedName name="RESU" localSheetId="8">#REF!</definedName>
    <definedName name="RESU" localSheetId="12">#REF!</definedName>
    <definedName name="RESU">#REF!</definedName>
    <definedName name="Resumen" localSheetId="8">#REF!</definedName>
    <definedName name="Resumen" localSheetId="12">#REF!</definedName>
    <definedName name="Resumen">#REF!</definedName>
    <definedName name="RET" localSheetId="8">#REF!</definedName>
    <definedName name="RET" localSheetId="12">#REF!</definedName>
    <definedName name="RET">#REF!</definedName>
    <definedName name="retr" localSheetId="8">#REF!</definedName>
    <definedName name="retr" localSheetId="12">#REF!</definedName>
    <definedName name="retr">#REF!</definedName>
    <definedName name="RETRO">[24]BASE!$D$465</definedName>
    <definedName name="rev" localSheetId="8">#REF!</definedName>
    <definedName name="rev" localSheetId="12">#REF!</definedName>
    <definedName name="rev">#REF!</definedName>
    <definedName name="REY" localSheetId="8">'[117]Tabla 1.1'!#REF!</definedName>
    <definedName name="REY" localSheetId="12">'[117]Tabla 1.1'!#REF!</definedName>
    <definedName name="REY">'[117]Tabla 1.1'!#REF!</definedName>
    <definedName name="RF" localSheetId="8">#REF!</definedName>
    <definedName name="RF" localSheetId="12">#REF!</definedName>
    <definedName name="RF">#REF!</definedName>
    <definedName name="RFA" localSheetId="8">#REF!</definedName>
    <definedName name="RFA" localSheetId="12">#REF!</definedName>
    <definedName name="RFA">#REF!</definedName>
    <definedName name="RFB" localSheetId="8">#REF!</definedName>
    <definedName name="RFB" localSheetId="12">#REF!</definedName>
    <definedName name="RFB">#REF!</definedName>
    <definedName name="RFC" localSheetId="8">#REF!</definedName>
    <definedName name="RFC" localSheetId="12">#REF!</definedName>
    <definedName name="RFC">#REF!</definedName>
    <definedName name="RFE" localSheetId="8">#REF!</definedName>
    <definedName name="RFE" localSheetId="12">#REF!</definedName>
    <definedName name="RFE">#REF!</definedName>
    <definedName name="RFF" localSheetId="8">#REF!</definedName>
    <definedName name="RFF" localSheetId="12">#REF!</definedName>
    <definedName name="RFF">#REF!</definedName>
    <definedName name="RFG" localSheetId="8">#REF!</definedName>
    <definedName name="RFG" localSheetId="12">#REF!</definedName>
    <definedName name="RFG">#REF!</definedName>
    <definedName name="RFP" localSheetId="8">#REF!</definedName>
    <definedName name="RFP" localSheetId="12">#REF!</definedName>
    <definedName name="RFP">#REF!</definedName>
    <definedName name="RFP003A" localSheetId="8">#REF!</definedName>
    <definedName name="RFP003A" localSheetId="12">#REF!</definedName>
    <definedName name="RFP003A">#REF!</definedName>
    <definedName name="RFP003B" localSheetId="8">#REF!</definedName>
    <definedName name="RFP003B" localSheetId="12">#REF!</definedName>
    <definedName name="RFP003B">#REF!</definedName>
    <definedName name="RFP003C" localSheetId="8">#REF!</definedName>
    <definedName name="RFP003C" localSheetId="12">#REF!</definedName>
    <definedName name="RFP003C">#REF!</definedName>
    <definedName name="RFP003D" localSheetId="8">#REF!</definedName>
    <definedName name="RFP003D" localSheetId="12">#REF!</definedName>
    <definedName name="RFP003D">#REF!</definedName>
    <definedName name="RFP003E" localSheetId="8">#REF!</definedName>
    <definedName name="RFP003E" localSheetId="12">#REF!</definedName>
    <definedName name="RFP003E">#REF!</definedName>
    <definedName name="RFP003F" localSheetId="8">#REF!</definedName>
    <definedName name="RFP003F" localSheetId="12">#REF!</definedName>
    <definedName name="RFP003F">#REF!</definedName>
    <definedName name="RFPC" localSheetId="8">#REF!</definedName>
    <definedName name="RFPC" localSheetId="12">#REF!</definedName>
    <definedName name="RFPC">#REF!</definedName>
    <definedName name="rfref" localSheetId="8">#REF!</definedName>
    <definedName name="rfref" localSheetId="12">#REF!</definedName>
    <definedName name="rfref">#REF!</definedName>
    <definedName name="RFTITLE" localSheetId="8">#REF!</definedName>
    <definedName name="RFTITLE" localSheetId="12">#REF!</definedName>
    <definedName name="RFTITLE">#REF!</definedName>
    <definedName name="RLIGA" localSheetId="8">#REF!</definedName>
    <definedName name="RLIGA" localSheetId="12">#REF!</definedName>
    <definedName name="RLIGA">#REF!</definedName>
    <definedName name="RODILLO" localSheetId="8">#REF!</definedName>
    <definedName name="RODILLO" localSheetId="12">#REF!</definedName>
    <definedName name="RODILLO">#REF!</definedName>
    <definedName name="rr" hidden="1">{"'Sheet1'!$A$1:$G$85"}</definedName>
    <definedName name="rrrrr" hidden="1">{"'Sheet1'!$A$1:$G$85"}</definedName>
    <definedName name="RRRRRRR" hidden="1">{"'Sheet1'!$A$1:$G$85"}</definedName>
    <definedName name="ruir">[65]PRESUPUESTOS!$R$79</definedName>
    <definedName name="s" localSheetId="8">#REF!</definedName>
    <definedName name="s" localSheetId="12">#REF!</definedName>
    <definedName name="s">#REF!</definedName>
    <definedName name="S_M_D_S">#N/A</definedName>
    <definedName name="s220TT" localSheetId="8">'[29]Estructuras Concreto'!#REF!</definedName>
    <definedName name="s220TT" localSheetId="12">'[29]Estructuras Concreto'!#REF!</definedName>
    <definedName name="s220TT">'[29]Estructuras Concreto'!#REF!</definedName>
    <definedName name="s60PR" localSheetId="8">'[29]Estructuras Concreto'!#REF!</definedName>
    <definedName name="s60PR" localSheetId="12">'[29]Estructuras Concreto'!#REF!</definedName>
    <definedName name="s60PR">'[29]Estructuras Concreto'!#REF!</definedName>
    <definedName name="s60TT" localSheetId="8">'[29]Estructuras Concreto'!#REF!</definedName>
    <definedName name="s60TT" localSheetId="12">'[29]Estructuras Concreto'!#REF!</definedName>
    <definedName name="s60TT">'[29]Estructuras Concreto'!#REF!</definedName>
    <definedName name="sA">'[25]Estructuras Concreto'!$D$64</definedName>
    <definedName name="Sabaneta">'[49]SABANETA 3335'!$B$7:$L$475</definedName>
    <definedName name="saf">{"Book1","my ddc.xls"}</definedName>
    <definedName name="SAL">[37]A!$D$52</definedName>
    <definedName name="SALESPLAN" localSheetId="8">#REF!</definedName>
    <definedName name="SALESPLAN" localSheetId="12">#REF!</definedName>
    <definedName name="SALESPLAN">#REF!</definedName>
    <definedName name="SAOG7" localSheetId="8">#REF!</definedName>
    <definedName name="SAOG7" localSheetId="12">#REF!</definedName>
    <definedName name="SAOG7">#REF!</definedName>
    <definedName name="SAOG7OCTUBRE" localSheetId="8">#REF!</definedName>
    <definedName name="SAOG7OCTUBRE" localSheetId="12">#REF!</definedName>
    <definedName name="SAOG7OCTUBRE">#REF!</definedName>
    <definedName name="sap" localSheetId="8">#REF!</definedName>
    <definedName name="sap" localSheetId="12">#REF!</definedName>
    <definedName name="sap">#REF!</definedName>
    <definedName name="sbg">[32]PrecRec!$D$37</definedName>
    <definedName name="scft" localSheetId="8">'[7]Gabinetes ctrol, prot. y med. '!#REF!</definedName>
    <definedName name="scft" localSheetId="12">'[7]Gabinetes ctrol, prot. y med. '!#REF!</definedName>
    <definedName name="scft">'[7]Gabinetes ctrol, prot. y med. '!#REF!</definedName>
    <definedName name="SCREEN" localSheetId="8">#REF!</definedName>
    <definedName name="SCREEN" localSheetId="12">#REF!</definedName>
    <definedName name="SCREEN">#REF!</definedName>
    <definedName name="scT">'[25]Estructuras Concreto'!$D$181</definedName>
    <definedName name="sdad" localSheetId="8">#REF!</definedName>
    <definedName name="sdad" localSheetId="12">#REF!</definedName>
    <definedName name="sdad">#REF!</definedName>
    <definedName name="SDas" localSheetId="8">#REF!</definedName>
    <definedName name="SDas" localSheetId="12">#REF!</definedName>
    <definedName name="SDas">#REF!</definedName>
    <definedName name="sdasd" localSheetId="8">#REF!</definedName>
    <definedName name="sdasd" localSheetId="12">#REF!</definedName>
    <definedName name="sdasd">#REF!</definedName>
    <definedName name="sdc" localSheetId="12">[62]!ERR</definedName>
    <definedName name="sdc">[62]!ERR</definedName>
    <definedName name="sdf" localSheetId="8">#REF!</definedName>
    <definedName name="sdf" localSheetId="12">#REF!</definedName>
    <definedName name="sdf">#REF!</definedName>
    <definedName name="SDFASDFDSDF" localSheetId="8">'[7]Gabinetes ctrol, prot. y med. '!#REF!</definedName>
    <definedName name="SDFASDFDSDF" localSheetId="12">'[7]Gabinetes ctrol, prot. y med. '!#REF!</definedName>
    <definedName name="SDFASDFDSDF">'[7]Gabinetes ctrol, prot. y med. '!#REF!</definedName>
    <definedName name="SDFG">[118]BASE!$C$3</definedName>
    <definedName name="sdft" localSheetId="8">'[7]Gabinetes ctrol, prot. y med. '!#REF!</definedName>
    <definedName name="sdft" localSheetId="12">'[7]Gabinetes ctrol, prot. y med. '!#REF!</definedName>
    <definedName name="sdft">'[7]Gabinetes ctrol, prot. y med. '!#REF!</definedName>
    <definedName name="sdsad" localSheetId="8">#REF!</definedName>
    <definedName name="sdsad" localSheetId="12">#REF!</definedName>
    <definedName name="sdsad">#REF!</definedName>
    <definedName name="SDSDSD" localSheetId="8">#REF!</definedName>
    <definedName name="SDSDSD" localSheetId="12">#REF!</definedName>
    <definedName name="SDSDSD">#REF!</definedName>
    <definedName name="sem">[32]PrecRec!$D$63</definedName>
    <definedName name="semanal">'[119]Informe Obra Cívil'!$C$5</definedName>
    <definedName name="semilla" localSheetId="8">#REF!</definedName>
    <definedName name="semilla" localSheetId="12">#REF!</definedName>
    <definedName name="semilla">#REF!</definedName>
    <definedName name="SENSIBILIDADES" localSheetId="8">#REF!</definedName>
    <definedName name="SENSIBILIDADES" localSheetId="12">#REF!</definedName>
    <definedName name="SENSIBILIDADES">#REF!</definedName>
    <definedName name="señv">[32]PrecRec!$D$48</definedName>
    <definedName name="SepOct">'[77]Sep-Oct'!$A$12:$H$30</definedName>
    <definedName name="SepOct_C">'[101]Sep-Oct'!$A$31:$H$45</definedName>
    <definedName name="septico" localSheetId="8">#REF!</definedName>
    <definedName name="septico" localSheetId="12">#REF!</definedName>
    <definedName name="septico">#REF!</definedName>
    <definedName name="ser" localSheetId="8">#REF!</definedName>
    <definedName name="ser" localSheetId="12">#REF!</definedName>
    <definedName name="ser">#REF!</definedName>
    <definedName name="SERO" localSheetId="12">[62]!ERR</definedName>
    <definedName name="SERO">[62]!ERR</definedName>
    <definedName name="ServerName" localSheetId="8">#REF!</definedName>
    <definedName name="ServerName" localSheetId="12">#REF!</definedName>
    <definedName name="ServerName">#REF!</definedName>
    <definedName name="servicio">'[120]Solicitud de Servicios'!$B$4</definedName>
    <definedName name="SF" localSheetId="8">#REF!</definedName>
    <definedName name="SF" localSheetId="12">#REF!</definedName>
    <definedName name="SF">#REF!</definedName>
    <definedName name="SFA" localSheetId="8">#REF!</definedName>
    <definedName name="SFA" localSheetId="12">#REF!</definedName>
    <definedName name="SFA">#REF!</definedName>
    <definedName name="sfb" localSheetId="8">'[7]Gabinetes ctrol, prot. y med. '!#REF!</definedName>
    <definedName name="sfb" localSheetId="12">'[7]Gabinetes ctrol, prot. y med. '!#REF!</definedName>
    <definedName name="sfb">'[7]Gabinetes ctrol, prot. y med. '!#REF!</definedName>
    <definedName name="SFC" localSheetId="8">#REF!</definedName>
    <definedName name="SFC" localSheetId="12">#REF!</definedName>
    <definedName name="SFC">#REF!</definedName>
    <definedName name="sffsaf" localSheetId="8">#REF!</definedName>
    <definedName name="sffsaf" localSheetId="12">#REF!</definedName>
    <definedName name="sffsaf">#REF!</definedName>
    <definedName name="SHA" localSheetId="8">#REF!</definedName>
    <definedName name="SHA" localSheetId="12">#REF!</definedName>
    <definedName name="SHA">#REF!</definedName>
    <definedName name="SHARED_FORMULA_0">#N/A</definedName>
    <definedName name="SHARED_FORMULA_1">#N/A</definedName>
    <definedName name="SHARED_FORMULA_21">#N/A</definedName>
    <definedName name="sheet3" localSheetId="8">#REF!</definedName>
    <definedName name="sheet3" localSheetId="12">#REF!</definedName>
    <definedName name="sheet3">#REF!</definedName>
    <definedName name="SI">'[25]Estructuras Concreto'!$D$9</definedName>
    <definedName name="si60KV" localSheetId="8">'[29]Estructuras Concreto'!#REF!</definedName>
    <definedName name="si60KV" localSheetId="12">'[29]Estructuras Concreto'!#REF!</definedName>
    <definedName name="si60KV">'[29]Estructuras Concreto'!#REF!</definedName>
    <definedName name="SIKAD" localSheetId="8">#REF!</definedName>
    <definedName name="SIKAD" localSheetId="12">#REF!</definedName>
    <definedName name="SIKAD">#REF!</definedName>
    <definedName name="sIN">'[25]Estructuras Concreto'!$D$76</definedName>
    <definedName name="Sin_nombre" localSheetId="8">#REF!</definedName>
    <definedName name="Sin_nombre" localSheetId="12">#REF!</definedName>
    <definedName name="Sin_nombre">#REF!</definedName>
    <definedName name="Sinnombre" localSheetId="8">#REF!</definedName>
    <definedName name="Sinnombre" localSheetId="12">#REF!</definedName>
    <definedName name="Sinnombre">#REF!</definedName>
    <definedName name="SISISIS" localSheetId="12">[62]!ERR</definedName>
    <definedName name="SISISIS">[62]!ERR</definedName>
    <definedName name="SIZE" localSheetId="8">#REF!</definedName>
    <definedName name="SIZE" localSheetId="12">#REF!</definedName>
    <definedName name="SIZE">#REF!</definedName>
    <definedName name="SIZEC" localSheetId="8">#REF!</definedName>
    <definedName name="SIZEC" localSheetId="12">#REF!</definedName>
    <definedName name="SIZEC">#REF!</definedName>
    <definedName name="SK" localSheetId="8">#REF!</definedName>
    <definedName name="SK" localSheetId="12">#REF!</definedName>
    <definedName name="SK">#REF!</definedName>
    <definedName name="SLPVC" localSheetId="8">#REF!</definedName>
    <definedName name="SLPVC" localSheetId="12">#REF!</definedName>
    <definedName name="SLPVC">#REF!</definedName>
    <definedName name="sm" localSheetId="8">#REF!</definedName>
    <definedName name="sm" localSheetId="12">#REF!</definedName>
    <definedName name="sm">#REF!</definedName>
    <definedName name="SMLTOOLS" localSheetId="8">#REF!</definedName>
    <definedName name="SMLTOOLS" localSheetId="12">#REF!</definedName>
    <definedName name="SMLTOOLS">#REF!</definedName>
    <definedName name="SMMLV">[24]PRESTA!$D$13</definedName>
    <definedName name="SOFT" localSheetId="8">#REF!</definedName>
    <definedName name="SOFT" localSheetId="12">#REF!</definedName>
    <definedName name="SOFT">#REF!</definedName>
    <definedName name="SOL" localSheetId="8">#REF!</definedName>
    <definedName name="SOL" localSheetId="12">#REF!</definedName>
    <definedName name="SOL">#REF!</definedName>
    <definedName name="solb2" localSheetId="8">'[39]Estructuras Concreto'!#REF!</definedName>
    <definedName name="solb2" localSheetId="12">'[39]Estructuras Concreto'!#REF!</definedName>
    <definedName name="solb2">'[39]Estructuras Concreto'!#REF!</definedName>
    <definedName name="solC">'[25]Estructuras Concreto'!$D$196</definedName>
    <definedName name="solC1">'[25]Estructuras Concreto'!$D$212</definedName>
    <definedName name="solC2" localSheetId="8">#REF!</definedName>
    <definedName name="solC2" localSheetId="12">#REF!</definedName>
    <definedName name="solC2">#REF!</definedName>
    <definedName name="SOLCASETA">'[25]Estructuras Concreto'!$D$350</definedName>
    <definedName name="SOLDA" localSheetId="8">#REF!</definedName>
    <definedName name="SOLDA" localSheetId="12">#REF!</definedName>
    <definedName name="SOLDA">#REF!</definedName>
    <definedName name="SOLPVC" localSheetId="8">#REF!</definedName>
    <definedName name="SOLPVC" localSheetId="12">#REF!</definedName>
    <definedName name="SOLPVC">#REF!</definedName>
    <definedName name="soT">'[25]Estructuras Concreto'!$D$154</definedName>
    <definedName name="sP">'[25]Estructuras Concreto'!$D$53</definedName>
    <definedName name="SP.T1" localSheetId="8">[93]Cargas!#REF!</definedName>
    <definedName name="SP.T1" localSheetId="12">[93]Cargas!#REF!</definedName>
    <definedName name="SP.T1">[93]Cargas!#REF!</definedName>
    <definedName name="SP.T2" localSheetId="8">[93]Cargas!#REF!</definedName>
    <definedName name="SP.T2" localSheetId="12">[93]Cargas!#REF!</definedName>
    <definedName name="SP.T2">[93]Cargas!#REF!</definedName>
    <definedName name="SP.T3" localSheetId="8">[93]Cargas!#REF!</definedName>
    <definedName name="SP.T3" localSheetId="12">[93]Cargas!#REF!</definedName>
    <definedName name="SP.T3">[93]Cargas!#REF!</definedName>
    <definedName name="SPOR" localSheetId="8">#REF!</definedName>
    <definedName name="SPOR" localSheetId="12">#REF!</definedName>
    <definedName name="SPOR">#REF!</definedName>
    <definedName name="SPOR2">'[25]Estructuras Concreto'!$D$276</definedName>
    <definedName name="sPOR3">'[25]Estructuras Concreto'!$D$399</definedName>
    <definedName name="SS">'[25]Estructuras Concreto'!$D$20</definedName>
    <definedName name="sS60kv" localSheetId="8">'[29]Estructuras Concreto'!#REF!</definedName>
    <definedName name="sS60kv" localSheetId="12">'[29]Estructuras Concreto'!#REF!</definedName>
    <definedName name="sS60kv">'[29]Estructuras Concreto'!#REF!</definedName>
    <definedName name="sSEC">'[25]Estructuras Concreto'!$D$87</definedName>
    <definedName name="SSIZE" localSheetId="8">#REF!</definedName>
    <definedName name="SSIZE" localSheetId="12">#REF!</definedName>
    <definedName name="SSIZE">#REF!</definedName>
    <definedName name="sss" localSheetId="8">#REF!</definedName>
    <definedName name="sss" localSheetId="12">#REF!</definedName>
    <definedName name="sss">#REF!</definedName>
    <definedName name="ssss" localSheetId="8">#REF!</definedName>
    <definedName name="ssss" localSheetId="12">#REF!</definedName>
    <definedName name="ssss">#REF!</definedName>
    <definedName name="sssssssssss" localSheetId="8">#REF!</definedName>
    <definedName name="sssssssssss" localSheetId="12">#REF!</definedName>
    <definedName name="sssssssssss">#REF!</definedName>
    <definedName name="sT">'[25]Estructuras Concreto'!$D$31</definedName>
    <definedName name="START" localSheetId="8">#REF!</definedName>
    <definedName name="START" localSheetId="12">#REF!</definedName>
    <definedName name="START">#REF!</definedName>
    <definedName name="StartTime" localSheetId="8">#REF!</definedName>
    <definedName name="StartTime" localSheetId="12">#REF!</definedName>
    <definedName name="StartTime">#REF!</definedName>
    <definedName name="sTC">'[25]Estructuras Concreto'!$D$109</definedName>
    <definedName name="steam_trap" localSheetId="8">#REF!</definedName>
    <definedName name="steam_trap" localSheetId="12">#REF!</definedName>
    <definedName name="steam_trap">#REF!</definedName>
    <definedName name="STHK" localSheetId="8">#REF!</definedName>
    <definedName name="STHK" localSheetId="12">#REF!</definedName>
    <definedName name="STHK">#REF!</definedName>
    <definedName name="Stm" localSheetId="8">#REF!</definedName>
    <definedName name="Stm" localSheetId="12">#REF!</definedName>
    <definedName name="Stm">#REF!</definedName>
    <definedName name="sTP" localSheetId="8">#REF!</definedName>
    <definedName name="sTP" localSheetId="12">#REF!</definedName>
    <definedName name="sTP">#REF!</definedName>
    <definedName name="str" localSheetId="8">#REF!</definedName>
    <definedName name="str" localSheetId="12">#REF!</definedName>
    <definedName name="str">#REF!</definedName>
    <definedName name="Strike" localSheetId="8">'[41]INGRESOS - COP'!#REF!</definedName>
    <definedName name="Strike" localSheetId="12">'[41]INGRESOS - COP'!#REF!</definedName>
    <definedName name="Strike">'[41]INGRESOS - COP'!#REF!</definedName>
    <definedName name="sTT">'[25]Estructuras Concreto'!$D$42</definedName>
    <definedName name="sTTO" localSheetId="8">#REF!</definedName>
    <definedName name="sTTO" localSheetId="12">#REF!</definedName>
    <definedName name="sTTO">#REF!</definedName>
    <definedName name="sTZ" localSheetId="8">'[25]Estructuras Concreto'!#REF!</definedName>
    <definedName name="sTZ" localSheetId="12">'[25]Estructuras Concreto'!#REF!</definedName>
    <definedName name="sTZ">'[25]Estructuras Concreto'!#REF!</definedName>
    <definedName name="SUBA">'[121]SUB APU'!$A:$D</definedName>
    <definedName name="SUBBASE" localSheetId="8">#REF!</definedName>
    <definedName name="SUBBASE" localSheetId="12">#REF!</definedName>
    <definedName name="SUBBASE">#REF!</definedName>
    <definedName name="SUBCUENTA" localSheetId="8">#REF!</definedName>
    <definedName name="SUBCUENTA" localSheetId="12">#REF!</definedName>
    <definedName name="SUBCUENTA">#REF!</definedName>
    <definedName name="sum" localSheetId="8">'[117]Tabla 1.1'!#REF!</definedName>
    <definedName name="sum" localSheetId="12">'[117]Tabla 1.1'!#REF!</definedName>
    <definedName name="sum">'[117]Tabla 1.1'!#REF!</definedName>
    <definedName name="suma">[122]Hoja1!$F$60</definedName>
    <definedName name="SUMARY" localSheetId="8">#REF!</definedName>
    <definedName name="SUMARY" localSheetId="12">#REF!</definedName>
    <definedName name="SUMARY">#REF!</definedName>
    <definedName name="SUMIN" localSheetId="8">#REF!</definedName>
    <definedName name="SUMIN" localSheetId="12">#REF!</definedName>
    <definedName name="SUMIN">#REF!</definedName>
    <definedName name="SUMINISTRO">[37]A!$D$73</definedName>
    <definedName name="summary" localSheetId="8">#REF!</definedName>
    <definedName name="summary" localSheetId="12">#REF!</definedName>
    <definedName name="summary">#REF!</definedName>
    <definedName name="summec">[112]Mechanical!$L$159</definedName>
    <definedName name="sumtub">[112]Tuberia!$O$88</definedName>
    <definedName name="supues" localSheetId="8">#REF!</definedName>
    <definedName name="supues" localSheetId="12">#REF!</definedName>
    <definedName name="supues">#REF!</definedName>
    <definedName name="Swvu.TAB1." localSheetId="8" hidden="1">#REF!</definedName>
    <definedName name="Swvu.TAB1." localSheetId="12" hidden="1">#REF!</definedName>
    <definedName name="Swvu.TAB1." hidden="1">#REF!</definedName>
    <definedName name="Swvu.TAB2." localSheetId="8" hidden="1">#REF!</definedName>
    <definedName name="Swvu.TAB2." localSheetId="12" hidden="1">#REF!</definedName>
    <definedName name="Swvu.TAB2." hidden="1">#REF!</definedName>
    <definedName name="Swvu.TAB3." localSheetId="8" hidden="1">#REF!</definedName>
    <definedName name="Swvu.TAB3." localSheetId="12" hidden="1">#REF!</definedName>
    <definedName name="Swvu.TAB3." hidden="1">#REF!</definedName>
    <definedName name="Swvu.TAB4." localSheetId="8" hidden="1">#REF!</definedName>
    <definedName name="Swvu.TAB4." localSheetId="12" hidden="1">#REF!</definedName>
    <definedName name="Swvu.TAB4." hidden="1">#REF!</definedName>
    <definedName name="Swvu.TAB5." localSheetId="8" hidden="1">#REF!</definedName>
    <definedName name="Swvu.TAB5." localSheetId="12" hidden="1">#REF!</definedName>
    <definedName name="Swvu.TAB5." hidden="1">#REF!</definedName>
    <definedName name="SYS" localSheetId="8">#REF!</definedName>
    <definedName name="SYS" localSheetId="12">#REF!</definedName>
    <definedName name="SYS">#REF!</definedName>
    <definedName name="t" localSheetId="3">[28]!absc</definedName>
    <definedName name="t">[21]D_AWG!$I$8</definedName>
    <definedName name="T_2">#N/A</definedName>
    <definedName name="T_3">#N/A</definedName>
    <definedName name="T_4">#N/A</definedName>
    <definedName name="T_RMG">[21]D_AWG!$D$51:$E$54</definedName>
    <definedName name="T2_">#N/A</definedName>
    <definedName name="T220TT" localSheetId="8">'[29]Estructuras Concreto'!#REF!</definedName>
    <definedName name="T220TT" localSheetId="12">'[29]Estructuras Concreto'!#REF!</definedName>
    <definedName name="T220TT">'[29]Estructuras Concreto'!#REF!</definedName>
    <definedName name="T22JH" localSheetId="8">#REF!</definedName>
    <definedName name="T22JH" localSheetId="12">#REF!</definedName>
    <definedName name="T22JH">#REF!</definedName>
    <definedName name="T32JH" localSheetId="8">#REF!</definedName>
    <definedName name="T32JH" localSheetId="12">#REF!</definedName>
    <definedName name="T32JH">#REF!</definedName>
    <definedName name="T33JH" localSheetId="8">#REF!</definedName>
    <definedName name="T33JH" localSheetId="12">#REF!</definedName>
    <definedName name="T33JH">#REF!</definedName>
    <definedName name="T42JH" localSheetId="8">#REF!</definedName>
    <definedName name="T42JH" localSheetId="12">#REF!</definedName>
    <definedName name="T42JH">#REF!</definedName>
    <definedName name="T43JH" localSheetId="8">#REF!</definedName>
    <definedName name="T43JH" localSheetId="12">#REF!</definedName>
    <definedName name="T43JH">#REF!</definedName>
    <definedName name="T44JH" localSheetId="8">#REF!</definedName>
    <definedName name="T44JH" localSheetId="12">#REF!</definedName>
    <definedName name="T44JH">#REF!</definedName>
    <definedName name="T60PR" localSheetId="8">'[29]Estructuras Concreto'!#REF!</definedName>
    <definedName name="T60PR" localSheetId="12">'[29]Estructuras Concreto'!#REF!</definedName>
    <definedName name="T60PR">'[29]Estructuras Concreto'!#REF!</definedName>
    <definedName name="T60TT" localSheetId="8">'[29]Estructuras Concreto'!#REF!</definedName>
    <definedName name="T60TT" localSheetId="12">'[29]Estructuras Concreto'!#REF!</definedName>
    <definedName name="T60TT">'[29]Estructuras Concreto'!#REF!</definedName>
    <definedName name="T62JH" localSheetId="8">#REF!</definedName>
    <definedName name="T62JH" localSheetId="12">#REF!</definedName>
    <definedName name="T62JH">#REF!</definedName>
    <definedName name="T63JH" localSheetId="8">#REF!</definedName>
    <definedName name="T63JH" localSheetId="12">#REF!</definedName>
    <definedName name="T63JH">#REF!</definedName>
    <definedName name="T64JH" localSheetId="8">#REF!</definedName>
    <definedName name="T64JH" localSheetId="12">#REF!</definedName>
    <definedName name="T64JH">#REF!</definedName>
    <definedName name="T66JH" localSheetId="8">#REF!</definedName>
    <definedName name="T66JH" localSheetId="12">#REF!</definedName>
    <definedName name="T66JH">#REF!</definedName>
    <definedName name="T82JH" localSheetId="8">#REF!</definedName>
    <definedName name="T82JH" localSheetId="12">#REF!</definedName>
    <definedName name="T82JH">#REF!</definedName>
    <definedName name="T83JH" localSheetId="8">#REF!</definedName>
    <definedName name="T83JH" localSheetId="12">#REF!</definedName>
    <definedName name="T83JH">#REF!</definedName>
    <definedName name="T84JH" localSheetId="8">#REF!</definedName>
    <definedName name="T84JH" localSheetId="12">#REF!</definedName>
    <definedName name="T84JH">#REF!</definedName>
    <definedName name="T88EB" localSheetId="8">#REF!</definedName>
    <definedName name="T88EB" localSheetId="12">#REF!</definedName>
    <definedName name="T88EB">#REF!</definedName>
    <definedName name="T88EL" localSheetId="8">#REF!</definedName>
    <definedName name="T88EL" localSheetId="12">#REF!</definedName>
    <definedName name="T88EL">#REF!</definedName>
    <definedName name="T88JH">[15]BASE!$D$259</definedName>
    <definedName name="TA">'[25]Estructuras Concreto'!$D$59</definedName>
    <definedName name="tab" hidden="1">{"CONCABL1.1",#N/A,FALSE,"1.1.1a1.1.3 ACSR";"AISL1.2",#N/A,FALSE,"1.1.1a1.1.3 ACSR";"torr1.1.3",#N/A,FALSE,"1.1.1a1.1.3 ACSR";"cm1.2",#N/A,FALSE,"1.2 ACSR";"cm2.2",#N/A,FALSE,"1.2 ACSR";#N/A,#N/A,FALSE,"1.3 ACSR";#N/A,#N/A,FALSE,"2.1.1A2.1.3 ACAR";"ac2.1",#N/A,FALSE,"1.2 ACAR";"ac2.2",#N/A,FALSE,"1.2 ACAR";#N/A,#N/A,FALSE,"2.3 ACAR"}</definedName>
    <definedName name="TABLA" localSheetId="8">#REF!</definedName>
    <definedName name="TABLA" localSheetId="3">#REF!</definedName>
    <definedName name="TABLA" localSheetId="12">#REF!</definedName>
    <definedName name="TABLA">#REF!</definedName>
    <definedName name="TABLA1" localSheetId="8">#REF!</definedName>
    <definedName name="TABLA1" localSheetId="12">#REF!</definedName>
    <definedName name="TABLA1">#REF!</definedName>
    <definedName name="TABLA2" localSheetId="8">#REF!</definedName>
    <definedName name="TABLA2" localSheetId="12">#REF!</definedName>
    <definedName name="TABLA2">#REF!</definedName>
    <definedName name="TABLA3" localSheetId="8">#REF!</definedName>
    <definedName name="TABLA3" localSheetId="12">#REF!</definedName>
    <definedName name="TABLA3">#REF!</definedName>
    <definedName name="tabla4" localSheetId="8">#REF!</definedName>
    <definedName name="tabla4" localSheetId="12">#REF!</definedName>
    <definedName name="tabla4">#REF!</definedName>
    <definedName name="Table" localSheetId="8">#REF!</definedName>
    <definedName name="Table" localSheetId="12">#REF!</definedName>
    <definedName name="Table">#REF!</definedName>
    <definedName name="Table1" localSheetId="8">#REF!</definedName>
    <definedName name="Table1" localSheetId="12">#REF!</definedName>
    <definedName name="Table1">#REF!</definedName>
    <definedName name="TABLILLA">[66]BASE!$D$396</definedName>
    <definedName name="TAc" localSheetId="8">#REF!</definedName>
    <definedName name="TAc" localSheetId="12">#REF!</definedName>
    <definedName name="TAc">#REF!</definedName>
    <definedName name="tacha">[32]PrecRec!$D$53</definedName>
    <definedName name="TACOM">[24]BASE!$D$480</definedName>
    <definedName name="TACOM1">[123]BASE!$D$306</definedName>
    <definedName name="TACOR">[24]BASE!$D$478</definedName>
    <definedName name="Tag_no." localSheetId="8">#REF!</definedName>
    <definedName name="Tag_no." localSheetId="12">#REF!</definedName>
    <definedName name="Tag_no.">#REF!</definedName>
    <definedName name="TagRange" localSheetId="8">#REF!</definedName>
    <definedName name="TagRange" localSheetId="12">#REF!</definedName>
    <definedName name="TagRange">#REF!</definedName>
    <definedName name="TagTable" localSheetId="8">#REF!</definedName>
    <definedName name="TagTable" localSheetId="12">#REF!</definedName>
    <definedName name="TagTable">#REF!</definedName>
    <definedName name="TANQUE" localSheetId="8">#REF!</definedName>
    <definedName name="TANQUE" localSheetId="12">#REF!</definedName>
    <definedName name="TANQUE">#REF!</definedName>
    <definedName name="TAPAM" localSheetId="8">#REF!</definedName>
    <definedName name="TAPAM" localSheetId="12">#REF!</definedName>
    <definedName name="TAPAM">#REF!</definedName>
    <definedName name="TARIFAS" localSheetId="8">#REF!</definedName>
    <definedName name="TARIFAS" localSheetId="12">#REF!</definedName>
    <definedName name="TARIFAS">#REF!</definedName>
    <definedName name="TASA" localSheetId="8">#REF!</definedName>
    <definedName name="TASA" localSheetId="12">#REF!</definedName>
    <definedName name="TASA">#REF!</definedName>
    <definedName name="TASATOT" localSheetId="8">#REF!</definedName>
    <definedName name="TASATOT" localSheetId="12">#REF!</definedName>
    <definedName name="TASATOT">#REF!</definedName>
    <definedName name="TASH2_">[46]BASE!$D$137</definedName>
    <definedName name="TASH4_">[46]BASE!$D$234</definedName>
    <definedName name="TASP1" localSheetId="8">#REF!</definedName>
    <definedName name="TASP1" localSheetId="12">#REF!</definedName>
    <definedName name="TASP1">#REF!</definedName>
    <definedName name="TASP2" localSheetId="8">#REF!</definedName>
    <definedName name="TASP2" localSheetId="12">#REF!</definedName>
    <definedName name="TASP2">#REF!</definedName>
    <definedName name="TASP3" localSheetId="8">#REF!</definedName>
    <definedName name="TASP3" localSheetId="12">#REF!</definedName>
    <definedName name="TASP3">#REF!</definedName>
    <definedName name="TASP4" localSheetId="8">#REF!</definedName>
    <definedName name="TASP4" localSheetId="12">#REF!</definedName>
    <definedName name="TASP4">#REF!</definedName>
    <definedName name="TASR4" localSheetId="8">#REF!</definedName>
    <definedName name="TASR4" localSheetId="12">#REF!</definedName>
    <definedName name="TASR4">#REF!</definedName>
    <definedName name="TAX" localSheetId="8">#REF!</definedName>
    <definedName name="TAX" localSheetId="12">#REF!</definedName>
    <definedName name="TAX">#REF!</definedName>
    <definedName name="tblUnidades" localSheetId="8">#REF!</definedName>
    <definedName name="tblUnidades" localSheetId="12">#REF!</definedName>
    <definedName name="tblUnidades">#REF!</definedName>
    <definedName name="TD" localSheetId="8">#REF!</definedName>
    <definedName name="TD" localSheetId="12">#REF!</definedName>
    <definedName name="TD">#REF!</definedName>
    <definedName name="TEE" localSheetId="8">#REF!</definedName>
    <definedName name="TEE" localSheetId="12">#REF!</definedName>
    <definedName name="TEE">#REF!</definedName>
    <definedName name="TEJAB" localSheetId="8">#REF!</definedName>
    <definedName name="TEJAB" localSheetId="12">#REF!</definedName>
    <definedName name="TEJAB">#REF!</definedName>
    <definedName name="TEJAJ" localSheetId="8">#REF!</definedName>
    <definedName name="TEJAJ" localSheetId="12">#REF!</definedName>
    <definedName name="TEJAJ">#REF!</definedName>
    <definedName name="TEJBAR" localSheetId="8">[22]BASE!#REF!</definedName>
    <definedName name="TEJBAR" localSheetId="12">[22]BASE!#REF!</definedName>
    <definedName name="TEJBAR">[22]BASE!#REF!</definedName>
    <definedName name="TELEP">[24]BASE!$D$477</definedName>
    <definedName name="temp" localSheetId="8">#REF!</definedName>
    <definedName name="temp" localSheetId="12">#REF!</definedName>
    <definedName name="temp">#REF!</definedName>
    <definedName name="temp_strainer" localSheetId="8">#REF!</definedName>
    <definedName name="temp_strainer" localSheetId="12">#REF!</definedName>
    <definedName name="temp_strainer">#REF!</definedName>
    <definedName name="TEMPORAL" localSheetId="8">#REF!</definedName>
    <definedName name="TEMPORAL" localSheetId="12">#REF!</definedName>
    <definedName name="TEMPORAL">#REF!</definedName>
    <definedName name="term">[32]PrecRec!$D$49</definedName>
    <definedName name="terminadora">[32]PrecRec!$D$12</definedName>
    <definedName name="terminales" localSheetId="8">#REF!</definedName>
    <definedName name="terminales" localSheetId="12">#REF!</definedName>
    <definedName name="terminales">#REF!</definedName>
    <definedName name="TEST" localSheetId="8">#REF!</definedName>
    <definedName name="TEST" localSheetId="12">#REF!</definedName>
    <definedName name="TEST">#REF!</definedName>
    <definedName name="TEST0" localSheetId="8">#REF!</definedName>
    <definedName name="TEST0" localSheetId="12">#REF!</definedName>
    <definedName name="TEST0">#REF!</definedName>
    <definedName name="TESTHKEY" localSheetId="8">#REF!</definedName>
    <definedName name="TESTHKEY" localSheetId="12">#REF!</definedName>
    <definedName name="TESTHKEY">#REF!</definedName>
    <definedName name="TESTKEYS" localSheetId="8">#REF!</definedName>
    <definedName name="TESTKEYS" localSheetId="12">#REF!</definedName>
    <definedName name="TESTKEYS">#REF!</definedName>
    <definedName name="testtt" localSheetId="8">#REF!</definedName>
    <definedName name="testtt" localSheetId="12">#REF!</definedName>
    <definedName name="testtt">#REF!</definedName>
    <definedName name="TESTVKEY" localSheetId="8">#REF!</definedName>
    <definedName name="TESTVKEY" localSheetId="12">#REF!</definedName>
    <definedName name="TESTVKEY">#REF!</definedName>
    <definedName name="TGALV" localSheetId="8">#REF!</definedName>
    <definedName name="TGALV" localSheetId="12">#REF!</definedName>
    <definedName name="TGALV">#REF!</definedName>
    <definedName name="TGRASA">[124]BASE!$D$280</definedName>
    <definedName name="TH10J" localSheetId="8">#REF!</definedName>
    <definedName name="TH10J" localSheetId="12">#REF!</definedName>
    <definedName name="TH10J">#REF!</definedName>
    <definedName name="THF6JH" localSheetId="8">#REF!</definedName>
    <definedName name="THF6JH" localSheetId="12">#REF!</definedName>
    <definedName name="THF6JH">#REF!</definedName>
    <definedName name="THF6RO" localSheetId="8">#REF!</definedName>
    <definedName name="THF6RO" localSheetId="12">#REF!</definedName>
    <definedName name="THF6RO">#REF!</definedName>
    <definedName name="THF8JH" localSheetId="8">#REF!</definedName>
    <definedName name="THF8JH" localSheetId="12">#REF!</definedName>
    <definedName name="THF8JH">#REF!</definedName>
    <definedName name="THK" localSheetId="8">#REF!</definedName>
    <definedName name="THK" localSheetId="12">#REF!</definedName>
    <definedName name="THK">#REF!</definedName>
    <definedName name="THP">#N/A</definedName>
    <definedName name="TI">'[25]Estructuras Concreto'!$D$4</definedName>
    <definedName name="TI60kv" localSheetId="8">'[29]Estructuras Concreto'!#REF!</definedName>
    <definedName name="TI60kv" localSheetId="12">'[29]Estructuras Concreto'!#REF!</definedName>
    <definedName name="TI60kv">'[29]Estructuras Concreto'!#REF!</definedName>
    <definedName name="TIME1" localSheetId="8">#REF!</definedName>
    <definedName name="TIME1" localSheetId="12">#REF!</definedName>
    <definedName name="TIME1">#REF!</definedName>
    <definedName name="TIME2" localSheetId="8">#REF!</definedName>
    <definedName name="TIME2" localSheetId="12">#REF!</definedName>
    <definedName name="TIME2">#REF!</definedName>
    <definedName name="TimeRange" localSheetId="8">#REF!</definedName>
    <definedName name="TimeRange" localSheetId="12">#REF!</definedName>
    <definedName name="TimeRange">#REF!</definedName>
    <definedName name="TIN">'[25]Estructuras Concreto'!$D$71</definedName>
    <definedName name="tipo" localSheetId="8">#REF!</definedName>
    <definedName name="tipo" localSheetId="12">#REF!</definedName>
    <definedName name="tipo">#REF!</definedName>
    <definedName name="Tipocimentacion" localSheetId="8">#REF!</definedName>
    <definedName name="Tipocimentacion" localSheetId="12">#REF!</definedName>
    <definedName name="Tipocimentacion">#REF!</definedName>
    <definedName name="TIT" localSheetId="8">#REF!</definedName>
    <definedName name="TIT" localSheetId="12">#REF!</definedName>
    <definedName name="TIT">#REF!</definedName>
    <definedName name="title" localSheetId="8">#REF!</definedName>
    <definedName name="title" localSheetId="12">#REF!</definedName>
    <definedName name="title">#REF!</definedName>
    <definedName name="TITLE1" localSheetId="8">#REF!</definedName>
    <definedName name="TITLE1" localSheetId="12">#REF!</definedName>
    <definedName name="TITLE1">#REF!</definedName>
    <definedName name="TITULO" localSheetId="8">#REF!</definedName>
    <definedName name="TITULO" localSheetId="3">#REF!</definedName>
    <definedName name="TITULO" localSheetId="12">#REF!</definedName>
    <definedName name="TITULO">#REF!</definedName>
    <definedName name="TÍTULOS_A_IMPRI" localSheetId="8">#REF!</definedName>
    <definedName name="TÍTULOS_A_IMPRI" localSheetId="12">#REF!</definedName>
    <definedName name="TÍTULOS_A_IMPRI">#REF!</definedName>
    <definedName name="_xlnm.Print_Titles" localSheetId="4">Interventoria!$1:$5</definedName>
    <definedName name="_xlnm.Print_Titles">'[55]Estacion María Auxiliadora'!$A$1:$IV$11</definedName>
    <definedName name="TLc" localSheetId="8">#REF!</definedName>
    <definedName name="TLc" localSheetId="12">#REF!</definedName>
    <definedName name="TLc">#REF!</definedName>
    <definedName name="TNOV10">[24]BASE!$D$220</definedName>
    <definedName name="TNOV12">[24]BASE!$D$221</definedName>
    <definedName name="TNOV16">[24]BASE!$D$222</definedName>
    <definedName name="TNOV18">[24]BASE!$D$223</definedName>
    <definedName name="TNOV20">[24]BASE!$D$224</definedName>
    <definedName name="TNOV6">[24]BASE!$D$218</definedName>
    <definedName name="TNOV8">[24]BASE!$D$219</definedName>
    <definedName name="to" localSheetId="8">#REF!</definedName>
    <definedName name="to" localSheetId="12">#REF!</definedName>
    <definedName name="to">#REF!</definedName>
    <definedName name="TO_MAT">[37]A!$D$42</definedName>
    <definedName name="TODOANA" localSheetId="8">'[6]APU PVC'!#REF!</definedName>
    <definedName name="TODOANA" localSheetId="12">'[6]APU PVC'!#REF!</definedName>
    <definedName name="TODOANA">'[6]APU PVC'!#REF!</definedName>
    <definedName name="TODOINSU" localSheetId="8">'[6]APU PVC'!#REF!</definedName>
    <definedName name="TODOINSU" localSheetId="12">'[6]APU PVC'!#REF!</definedName>
    <definedName name="TODOINSU">'[6]APU PVC'!#REF!</definedName>
    <definedName name="TODOITEM" localSheetId="8">'[6]APU PVC'!#REF!</definedName>
    <definedName name="TODOITEM" localSheetId="12">'[6]APU PVC'!#REF!</definedName>
    <definedName name="TODOITEM">'[6]APU PVC'!#REF!</definedName>
    <definedName name="TOL" localSheetId="8">#REF!</definedName>
    <definedName name="TOL" localSheetId="12">#REF!</definedName>
    <definedName name="TOL">#REF!</definedName>
    <definedName name="TollEquipment" localSheetId="8">'[41]INGRESOS - COP'!#REF!</definedName>
    <definedName name="TollEquipment" localSheetId="12">'[41]INGRESOS - COP'!#REF!</definedName>
    <definedName name="TollEquipment">'[41]INGRESOS - COP'!#REF!</definedName>
    <definedName name="TopEncargado" localSheetId="8">#REF!</definedName>
    <definedName name="TopEncargado" localSheetId="12">#REF!</definedName>
    <definedName name="TopEncargado">#REF!</definedName>
    <definedName name="TORNI" localSheetId="8">#REF!</definedName>
    <definedName name="TORNI" localSheetId="12">#REF!</definedName>
    <definedName name="TORNI">#REF!</definedName>
    <definedName name="Tot_Act01" localSheetId="8">#REF!</definedName>
    <definedName name="Tot_Act01" localSheetId="12">#REF!</definedName>
    <definedName name="Tot_Act01">#REF!</definedName>
    <definedName name="Tot_Act02" localSheetId="8">#REF!</definedName>
    <definedName name="Tot_Act02" localSheetId="12">#REF!</definedName>
    <definedName name="Tot_Act02">#REF!</definedName>
    <definedName name="Tot_Act03" localSheetId="8">#REF!</definedName>
    <definedName name="Tot_Act03" localSheetId="12">#REF!</definedName>
    <definedName name="Tot_Act03">#REF!</definedName>
    <definedName name="TOTAL" localSheetId="8">#REF!</definedName>
    <definedName name="TOTAL" localSheetId="3">#REF!</definedName>
    <definedName name="TOTAL" localSheetId="12">#REF!</definedName>
    <definedName name="TOTAL">#REF!</definedName>
    <definedName name="TotalOpti" localSheetId="8">#REF!</definedName>
    <definedName name="TotalOpti" localSheetId="12">#REF!</definedName>
    <definedName name="TotalOpti">#REF!</definedName>
    <definedName name="TOTALOPTIM">[125]Hoja2!$E$11:$E$704</definedName>
    <definedName name="TOTALOPTIMIZACION">[125]Hoja2!$E$11:$E$704</definedName>
    <definedName name="TOTALREPOS">[125]Hoja2!$E$11:$E$704</definedName>
    <definedName name="TOTALREPOSICION">[125]Hoja2!$E$11:$E$704</definedName>
    <definedName name="totdir31">'[20]31'!$G$35</definedName>
    <definedName name="totroca" localSheetId="8">#REF!</definedName>
    <definedName name="totroca" localSheetId="12">#REF!</definedName>
    <definedName name="totroca">#REF!</definedName>
    <definedName name="TP">'[25]Estructuras Concreto'!$D$48</definedName>
    <definedName name="TPOR" localSheetId="8">#REF!</definedName>
    <definedName name="TPOR" localSheetId="12">#REF!</definedName>
    <definedName name="TPOR">#REF!</definedName>
    <definedName name="TPOR2">'[25]Estructuras Concreto'!$D$271</definedName>
    <definedName name="TPOR3">'[25]Estructuras Concreto'!$D$394</definedName>
    <definedName name="TPVCME" localSheetId="8">#REF!</definedName>
    <definedName name="TPVCME" localSheetId="12">#REF!</definedName>
    <definedName name="TPVCME">#REF!</definedName>
    <definedName name="TPVCP1" localSheetId="8">#REF!</definedName>
    <definedName name="TPVCP1" localSheetId="12">#REF!</definedName>
    <definedName name="TPVCP1">#REF!</definedName>
    <definedName name="TPVCS3" localSheetId="8">[24]BASE!#REF!</definedName>
    <definedName name="TPVCS3" localSheetId="12">[24]BASE!#REF!</definedName>
    <definedName name="TPVCS3">[24]BASE!#REF!</definedName>
    <definedName name="TPVCS4" localSheetId="8">#REF!</definedName>
    <definedName name="TPVCS4" localSheetId="12">#REF!</definedName>
    <definedName name="TPVCS4">#REF!</definedName>
    <definedName name="tr">[61]BASE!$D$482</definedName>
    <definedName name="Tramo3" localSheetId="8">'[41]INGRESOS - COP'!#REF!</definedName>
    <definedName name="Tramo3" localSheetId="12">'[41]INGRESOS - COP'!#REF!</definedName>
    <definedName name="Tramo3">'[41]INGRESOS - COP'!#REF!</definedName>
    <definedName name="Tramo4" localSheetId="8">'[41]INGRESOS - COP'!#REF!</definedName>
    <definedName name="Tramo4" localSheetId="12">'[41]INGRESOS - COP'!#REF!</definedName>
    <definedName name="Tramo4">'[41]INGRESOS - COP'!#REF!</definedName>
    <definedName name="tramos">'[126] Liquidacion de Obra por Tramos'!$B$8</definedName>
    <definedName name="TRANA" localSheetId="8">[24]BASE!#REF!</definedName>
    <definedName name="TRANA" localSheetId="12">[24]BASE!#REF!</definedName>
    <definedName name="TRANA">[24]BASE!#REF!</definedName>
    <definedName name="TRANAG">[24]BASE!$D$508</definedName>
    <definedName name="TRANAR">[24]BASE!$D$499</definedName>
    <definedName name="TRANS">[24]BASE!$D$500</definedName>
    <definedName name="TRANS_">[47]BASE!$D$478</definedName>
    <definedName name="TRANSPORTE" localSheetId="8">#REF!</definedName>
    <definedName name="TRANSPORTE" localSheetId="12">#REF!</definedName>
    <definedName name="TRANSPORTE">#REF!</definedName>
    <definedName name="TRAT">[127]desmonte!$E$48</definedName>
    <definedName name="Trend_avg" localSheetId="8">#REF!</definedName>
    <definedName name="Trend_avg" localSheetId="12">#REF!</definedName>
    <definedName name="Trend_avg">#REF!</definedName>
    <definedName name="Trend_Avg_Q" localSheetId="8">#REF!</definedName>
    <definedName name="Trend_Avg_Q" localSheetId="12">#REF!</definedName>
    <definedName name="Trend_Avg_Q">#REF!</definedName>
    <definedName name="Trend_Avg_T" localSheetId="8">#REF!</definedName>
    <definedName name="Trend_Avg_T" localSheetId="12">#REF!</definedName>
    <definedName name="Trend_Avg_T">#REF!</definedName>
    <definedName name="Trend_total" localSheetId="8">#REF!</definedName>
    <definedName name="Trend_total" localSheetId="12">#REF!</definedName>
    <definedName name="Trend_total">#REF!</definedName>
    <definedName name="trend_total_q" localSheetId="8">#REF!</definedName>
    <definedName name="trend_total_q" localSheetId="12">#REF!</definedName>
    <definedName name="trend_total_q">#REF!</definedName>
    <definedName name="TRES" localSheetId="8">#REF!</definedName>
    <definedName name="TRES" localSheetId="12">#REF!</definedName>
    <definedName name="TRES">#REF!</definedName>
    <definedName name="trit">[32]PrecRec!$D$34</definedName>
    <definedName name="TRITM" localSheetId="8">#REF!</definedName>
    <definedName name="TRITM" localSheetId="12">#REF!</definedName>
    <definedName name="TRITM">#REF!</definedName>
    <definedName name="TRITU">[24]BASE!$D$61</definedName>
    <definedName name="TRM">#N/A</definedName>
    <definedName name="TRM25sep97" localSheetId="8">'[41]INGRESOS - COP'!#REF!</definedName>
    <definedName name="TRM25sep97" localSheetId="12">'[41]INGRESOS - COP'!#REF!</definedName>
    <definedName name="TRM25sep97">'[41]INGRESOS - COP'!#REF!</definedName>
    <definedName name="TS">'[25]Estructuras Concreto'!$D$15</definedName>
    <definedName name="TS60kv" localSheetId="8">'[29]Estructuras Concreto'!#REF!</definedName>
    <definedName name="TS60kv" localSheetId="12">'[29]Estructuras Concreto'!#REF!</definedName>
    <definedName name="TS60kv">'[29]Estructuras Concreto'!#REF!</definedName>
    <definedName name="TSEC">'[25]Estructuras Concreto'!$D$82</definedName>
    <definedName name="TSFR2" localSheetId="8">#REF!</definedName>
    <definedName name="TSFR2" localSheetId="12">#REF!</definedName>
    <definedName name="TSFR2">#REF!</definedName>
    <definedName name="TSFR3" localSheetId="8">#REF!</definedName>
    <definedName name="TSFR3" localSheetId="12">#REF!</definedName>
    <definedName name="TSFR3">#REF!</definedName>
    <definedName name="TT">'[25]Estructuras Concreto'!$D$26</definedName>
    <definedName name="TTC">'[25]Estructuras Concreto'!$D$104</definedName>
    <definedName name="TTO" localSheetId="8">#REF!</definedName>
    <definedName name="TTO" localSheetId="12">#REF!</definedName>
    <definedName name="TTO">#REF!</definedName>
    <definedName name="TTP" localSheetId="8">#REF!</definedName>
    <definedName name="TTP" localSheetId="12">#REF!</definedName>
    <definedName name="TTP">#REF!</definedName>
    <definedName name="TTT">'[25]Estructuras Concreto'!$D$37</definedName>
    <definedName name="tttt" localSheetId="8">'[63]Form5 _Pág_ 1'!#REF!</definedName>
    <definedName name="tttt" localSheetId="12">'[63]Form5 _Pág_ 1'!#REF!</definedName>
    <definedName name="tttt">'[63]Form5 _Pág_ 1'!#REF!</definedName>
    <definedName name="TTTTTT" localSheetId="8">[85]glvc!#REF!</definedName>
    <definedName name="TTTTTT" localSheetId="12">[85]glvc!#REF!</definedName>
    <definedName name="TTTTTT">[85]glvc!#REF!</definedName>
    <definedName name="ttttttttttuy" localSheetId="8">#REF!</definedName>
    <definedName name="ttttttttttuy" localSheetId="12">#REF!</definedName>
    <definedName name="ttttttttttuy">#REF!</definedName>
    <definedName name="TUAC10" localSheetId="8">[128]BASE!#REF!</definedName>
    <definedName name="TUAC10" localSheetId="12">[128]BASE!#REF!</definedName>
    <definedName name="TUAC10">[128]BASE!#REF!</definedName>
    <definedName name="TUAC12" localSheetId="8">#REF!</definedName>
    <definedName name="TUAC12" localSheetId="12">#REF!</definedName>
    <definedName name="TUAC12">#REF!</definedName>
    <definedName name="TUAC16" localSheetId="8">[128]BASE!#REF!</definedName>
    <definedName name="TUAC16" localSheetId="12">[128]BASE!#REF!</definedName>
    <definedName name="TUAC16">[128]BASE!#REF!</definedName>
    <definedName name="TUB8AC" localSheetId="8">#REF!</definedName>
    <definedName name="TUB8AC" localSheetId="12">#REF!</definedName>
    <definedName name="TUB8AC">#REF!</definedName>
    <definedName name="TUBNE" localSheetId="8">#REF!</definedName>
    <definedName name="TUBNE" localSheetId="12">#REF!</definedName>
    <definedName name="TUBNE">#REF!</definedName>
    <definedName name="TUBS2" localSheetId="8">#REF!</definedName>
    <definedName name="TUBS2" localSheetId="12">#REF!</definedName>
    <definedName name="TUBS2">#REF!</definedName>
    <definedName name="TUBS3" localSheetId="8">#REF!</definedName>
    <definedName name="TUBS3" localSheetId="12">#REF!</definedName>
    <definedName name="TUBS3">#REF!</definedName>
    <definedName name="TUBS4" localSheetId="8">#REF!</definedName>
    <definedName name="TUBS4" localSheetId="12">#REF!</definedName>
    <definedName name="TUBS4">#REF!</definedName>
    <definedName name="TUBS6" localSheetId="8">#REF!</definedName>
    <definedName name="TUBS6" localSheetId="12">#REF!</definedName>
    <definedName name="TUBS6">#REF!</definedName>
    <definedName name="TUHD10">[13]BASE!$D$240</definedName>
    <definedName name="TUHD16">[13]BASE!$D$241</definedName>
    <definedName name="TX" localSheetId="8">#REF!</definedName>
    <definedName name="TX" localSheetId="12">#REF!</definedName>
    <definedName name="TX">#REF!</definedName>
    <definedName name="tys" localSheetId="8">'[7]Gabinetes ctrol, prot. y med. '!#REF!</definedName>
    <definedName name="tys" localSheetId="12">'[7]Gabinetes ctrol, prot. y med. '!#REF!</definedName>
    <definedName name="tys">'[7]Gabinetes ctrol, prot. y med. '!#REF!</definedName>
    <definedName name="tz214_">[47]BASE!$D$86</definedName>
    <definedName name="U" localSheetId="3">#REF!</definedName>
    <definedName name="U">'[8]Constantes Generales'!$B$4</definedName>
    <definedName name="U_Z" localSheetId="8">#REF!</definedName>
    <definedName name="U_Z" localSheetId="12">#REF!</definedName>
    <definedName name="U_Z">#REF!</definedName>
    <definedName name="UALU" localSheetId="8">#REF!</definedName>
    <definedName name="UALU" localSheetId="12">#REF!</definedName>
    <definedName name="UALU">#REF!</definedName>
    <definedName name="uat" localSheetId="8">'[7]Gabinetes ctrol, prot. y med. '!#REF!</definedName>
    <definedName name="uat" localSheetId="12">'[7]Gabinetes ctrol, prot. y med. '!#REF!</definedName>
    <definedName name="uat">'[7]Gabinetes ctrol, prot. y med. '!#REF!</definedName>
    <definedName name="UD" localSheetId="8">#REF!</definedName>
    <definedName name="UD" localSheetId="12">#REF!</definedName>
    <definedName name="UD">#REF!</definedName>
    <definedName name="ue____I¨￡">#N/A</definedName>
    <definedName name="ue____Iª">#N/A</definedName>
    <definedName name="ùê____Íª">#N/A</definedName>
    <definedName name="UFrm2InUse">0</definedName>
    <definedName name="ul" localSheetId="8">#REF!</definedName>
    <definedName name="ul" localSheetId="12">#REF!</definedName>
    <definedName name="ul">#REF!</definedName>
    <definedName name="ULTIMA" localSheetId="8">#REF!</definedName>
    <definedName name="ULTIMA" localSheetId="12">#REF!</definedName>
    <definedName name="ULTIMA">#REF!</definedName>
    <definedName name="Unidades">[129]Presup_Cancha!$J$14:$J$18</definedName>
    <definedName name="UNION" localSheetId="8">#REF!</definedName>
    <definedName name="UNION" localSheetId="12">#REF!</definedName>
    <definedName name="UNION">#REF!</definedName>
    <definedName name="UNION_Z" localSheetId="8">#REF!</definedName>
    <definedName name="UNION_Z" localSheetId="12">#REF!</definedName>
    <definedName name="UNION_Z">#REF!</definedName>
    <definedName name="UNIT" localSheetId="8">#REF!</definedName>
    <definedName name="UNIT" localSheetId="12">#REF!</definedName>
    <definedName name="UNIT">#REF!</definedName>
    <definedName name="UNO" localSheetId="8">#REF!</definedName>
    <definedName name="UNO" localSheetId="12">#REF!</definedName>
    <definedName name="UNO">#REF!</definedName>
    <definedName name="UPVC" localSheetId="8">#REF!</definedName>
    <definedName name="UPVC" localSheetId="12">#REF!</definedName>
    <definedName name="UPVC">#REF!</definedName>
    <definedName name="URAP10" localSheetId="8">#REF!</definedName>
    <definedName name="URAP10" localSheetId="12">#REF!</definedName>
    <definedName name="URAP10">#REF!</definedName>
    <definedName name="URAP2" localSheetId="8">#REF!</definedName>
    <definedName name="URAP2" localSheetId="12">#REF!</definedName>
    <definedName name="URAP2">#REF!</definedName>
    <definedName name="URAP3" localSheetId="8">#REF!</definedName>
    <definedName name="URAP3" localSheetId="12">#REF!</definedName>
    <definedName name="URAP3">#REF!</definedName>
    <definedName name="URAP4" localSheetId="8">#REF!</definedName>
    <definedName name="URAP4" localSheetId="12">#REF!</definedName>
    <definedName name="URAP4">#REF!</definedName>
    <definedName name="URAP6" localSheetId="8">#REF!</definedName>
    <definedName name="URAP6" localSheetId="12">#REF!</definedName>
    <definedName name="URAP6">#REF!</definedName>
    <definedName name="URAP8" localSheetId="8">#REF!</definedName>
    <definedName name="URAP8" localSheetId="12">#REF!</definedName>
    <definedName name="URAP8">#REF!</definedName>
    <definedName name="UREP12" localSheetId="8">#REF!</definedName>
    <definedName name="UREP12" localSheetId="12">#REF!</definedName>
    <definedName name="UREP12">#REF!</definedName>
    <definedName name="UREP2" localSheetId="8">#REF!</definedName>
    <definedName name="UREP2" localSheetId="12">#REF!</definedName>
    <definedName name="UREP2">#REF!</definedName>
    <definedName name="UREP3" localSheetId="8">#REF!</definedName>
    <definedName name="UREP3" localSheetId="12">#REF!</definedName>
    <definedName name="UREP3">#REF!</definedName>
    <definedName name="UREP4" localSheetId="8">#REF!</definedName>
    <definedName name="UREP4" localSheetId="12">#REF!</definedName>
    <definedName name="UREP4">#REF!</definedName>
    <definedName name="UREP6" localSheetId="8">#REF!</definedName>
    <definedName name="UREP6" localSheetId="12">#REF!</definedName>
    <definedName name="UREP6">#REF!</definedName>
    <definedName name="UREP8" localSheetId="8">#REF!</definedName>
    <definedName name="UREP8" localSheetId="12">#REF!</definedName>
    <definedName name="UREP8">#REF!</definedName>
    <definedName name="USD" localSheetId="8">#REF!</definedName>
    <definedName name="USD" localSheetId="12">#REF!</definedName>
    <definedName name="USD">#REF!</definedName>
    <definedName name="USxCOL" localSheetId="8">#REF!</definedName>
    <definedName name="USxCOL" localSheetId="12">#REF!</definedName>
    <definedName name="USxCOL">#REF!</definedName>
    <definedName name="UTI">[30]PRECIOS!$B$163</definedName>
    <definedName name="UTIL" localSheetId="8">#REF!</definedName>
    <definedName name="UTIL" localSheetId="12">#REF!</definedName>
    <definedName name="UTIL">#REF!</definedName>
    <definedName name="UTILIDAD">'[43]Formulario N° 4'!$F$131</definedName>
    <definedName name="UUU" hidden="1">{#N/A,#N/A,FALSE,"CCTV"}</definedName>
    <definedName name="uv">375000</definedName>
    <definedName name="UWT" localSheetId="8">#REF!</definedName>
    <definedName name="UWT" localSheetId="12">#REF!</definedName>
    <definedName name="UWT">#REF!</definedName>
    <definedName name="v" localSheetId="8">#REF!</definedName>
    <definedName name="v" localSheetId="12">#REF!</definedName>
    <definedName name="v">#REF!</definedName>
    <definedName name="VALDES" localSheetId="8">#REF!</definedName>
    <definedName name="VALDES" localSheetId="12">#REF!</definedName>
    <definedName name="VALDES">#REF!</definedName>
    <definedName name="VALDES_10" localSheetId="8">#REF!</definedName>
    <definedName name="VALDES_10" localSheetId="12">#REF!</definedName>
    <definedName name="VALDES_10">#REF!</definedName>
    <definedName name="VALDES_18" localSheetId="8">#REF!</definedName>
    <definedName name="VALDES_18" localSheetId="12">#REF!</definedName>
    <definedName name="VALDES_18">#REF!</definedName>
    <definedName name="VALDES_20" localSheetId="8">#REF!</definedName>
    <definedName name="VALDES_20" localSheetId="12">#REF!</definedName>
    <definedName name="VALDES_20">#REF!</definedName>
    <definedName name="VALDES_21" localSheetId="8">#REF!</definedName>
    <definedName name="VALDES_21" localSheetId="12">#REF!</definedName>
    <definedName name="VALDES_21">#REF!</definedName>
    <definedName name="VALDES_22" localSheetId="8">#REF!</definedName>
    <definedName name="VALDES_22" localSheetId="12">#REF!</definedName>
    <definedName name="VALDES_22">#REF!</definedName>
    <definedName name="VALDES_7" localSheetId="8">#REF!</definedName>
    <definedName name="VALDES_7" localSheetId="12">#REF!</definedName>
    <definedName name="VALDES_7">#REF!</definedName>
    <definedName name="VALDES_8" localSheetId="8">#REF!</definedName>
    <definedName name="VALDES_8" localSheetId="12">#REF!</definedName>
    <definedName name="VALDES_8">#REF!</definedName>
    <definedName name="VALDES_8a" localSheetId="8">#REF!</definedName>
    <definedName name="VALDES_8a" localSheetId="12">#REF!</definedName>
    <definedName name="VALDES_8a">#REF!</definedName>
    <definedName name="VALMA3" localSheetId="8">#REF!</definedName>
    <definedName name="VALMA3" localSheetId="12">#REF!</definedName>
    <definedName name="VALMA3">#REF!</definedName>
    <definedName name="VALMA4" localSheetId="8">#REF!</definedName>
    <definedName name="VALMA4" localSheetId="12">#REF!</definedName>
    <definedName name="VALMA4">#REF!</definedName>
    <definedName name="valor1" localSheetId="8">#REF!</definedName>
    <definedName name="valor1" localSheetId="3">#REF!</definedName>
    <definedName name="valor1" localSheetId="12">#REF!</definedName>
    <definedName name="valor1">#REF!</definedName>
    <definedName name="valor2" localSheetId="8">#REF!</definedName>
    <definedName name="valor2" localSheetId="3">#REF!</definedName>
    <definedName name="valor2" localSheetId="12">#REF!</definedName>
    <definedName name="valor2">#REF!</definedName>
    <definedName name="VALOR3" localSheetId="8">#REF!</definedName>
    <definedName name="VALOR3" localSheetId="3">#REF!</definedName>
    <definedName name="VALOR3" localSheetId="12">#REF!</definedName>
    <definedName name="VALOR3">#REF!</definedName>
    <definedName name="valparaiso" localSheetId="8">'[6]APU PVC'!#REF!</definedName>
    <definedName name="valparaiso" localSheetId="12">'[6]APU PVC'!#REF!</definedName>
    <definedName name="valparaiso">'[6]APU PVC'!#REF!</definedName>
    <definedName name="valves" localSheetId="8">#REF!</definedName>
    <definedName name="valves" localSheetId="12">#REF!</definedName>
    <definedName name="valves">#REF!</definedName>
    <definedName name="Var">[33]Varios.!$E:$E</definedName>
    <definedName name="VBV">'[25]Obras preliminares'!$D$21</definedName>
    <definedName name="VBV.1" localSheetId="8">#REF!</definedName>
    <definedName name="VBV.1" localSheetId="12">#REF!</definedName>
    <definedName name="VBV.1">#REF!</definedName>
    <definedName name="VBV_1">#N/A</definedName>
    <definedName name="VCBB8" localSheetId="8">#REF!</definedName>
    <definedName name="VCBB8" localSheetId="12">#REF!</definedName>
    <definedName name="VCBB8">#REF!</definedName>
    <definedName name="VCEL1" localSheetId="8">#REF!</definedName>
    <definedName name="VCEL1" localSheetId="12">#REF!</definedName>
    <definedName name="VCEL1">#REF!</definedName>
    <definedName name="VCEL2" localSheetId="8">#REF!</definedName>
    <definedName name="VCEL2" localSheetId="12">#REF!</definedName>
    <definedName name="VCEL2">#REF!</definedName>
    <definedName name="VCEL3" localSheetId="8">#REF!</definedName>
    <definedName name="VCEL3" localSheetId="12">#REF!</definedName>
    <definedName name="VCEL3">#REF!</definedName>
    <definedName name="VCEL4" localSheetId="8">#REF!</definedName>
    <definedName name="VCEL4" localSheetId="12">#REF!</definedName>
    <definedName name="VCEL4">#REF!</definedName>
    <definedName name="VCEL6" localSheetId="8">#REF!</definedName>
    <definedName name="VCEL6" localSheetId="12">#REF!</definedName>
    <definedName name="VCEL6">#REF!</definedName>
    <definedName name="VCEL8" localSheetId="8">[24]BASE!#REF!</definedName>
    <definedName name="VCEL8" localSheetId="12">[24]BASE!#REF!</definedName>
    <definedName name="VCEL8">[24]BASE!#REF!</definedName>
    <definedName name="VCELA2" localSheetId="8">#REF!</definedName>
    <definedName name="VCELA2" localSheetId="12">#REF!</definedName>
    <definedName name="VCELA2">#REF!</definedName>
    <definedName name="VCELA3" localSheetId="8">#REF!</definedName>
    <definedName name="VCELA3" localSheetId="12">#REF!</definedName>
    <definedName name="VCELA3">#REF!</definedName>
    <definedName name="VCELA4" localSheetId="8">#REF!</definedName>
    <definedName name="VCELA4" localSheetId="12">#REF!</definedName>
    <definedName name="VCELA4">#REF!</definedName>
    <definedName name="VCELA6" localSheetId="8">#REF!</definedName>
    <definedName name="VCELA6" localSheetId="12">#REF!</definedName>
    <definedName name="VCELA6">#REF!</definedName>
    <definedName name="VD" localSheetId="8">#REF!</definedName>
    <definedName name="VD" localSheetId="12">#REF!</definedName>
    <definedName name="VD">#REF!</definedName>
    <definedName name="VENTI" localSheetId="8">#REF!</definedName>
    <definedName name="VENTI" localSheetId="12">#REF!</definedName>
    <definedName name="VENTI">#REF!</definedName>
    <definedName name="Viaje" localSheetId="8">#REF!</definedName>
    <definedName name="Viaje" localSheetId="12">#REF!</definedName>
    <definedName name="Viaje">#REF!</definedName>
    <definedName name="VIAJE_">[47]BASE!$D$479</definedName>
    <definedName name="VIBGA">[24]BASE!$D$469</definedName>
    <definedName name="VIBGA_">[47]BASE!$D$446</definedName>
    <definedName name="vibr">[32]PrecRec!$D$18</definedName>
    <definedName name="VIBRA" localSheetId="8">#REF!</definedName>
    <definedName name="VIBRA" localSheetId="12">#REF!</definedName>
    <definedName name="VIBRA">#REF!</definedName>
    <definedName name="VIBRADOR">[43]EQUIPO!$D$27</definedName>
    <definedName name="VIBRCOM" localSheetId="8">#REF!</definedName>
    <definedName name="VIBRCOM" localSheetId="12">#REF!</definedName>
    <definedName name="VIBRCOM">#REF!</definedName>
    <definedName name="VIBRE">[24]BASE!$D$470</definedName>
    <definedName name="VIBRO" localSheetId="8">#REF!</definedName>
    <definedName name="VIBRO" localSheetId="12">#REF!</definedName>
    <definedName name="VIBRO">#REF!</definedName>
    <definedName name="VIDRI" localSheetId="8">#REF!</definedName>
    <definedName name="VIDRI" localSheetId="12">#REF!</definedName>
    <definedName name="VIDRI">#REF!</definedName>
    <definedName name="viscosidad" localSheetId="8">#REF!</definedName>
    <definedName name="viscosidad" localSheetId="12">#REF!</definedName>
    <definedName name="viscosidad">#REF!</definedName>
    <definedName name="vlvlist_vlvlist_List" localSheetId="8">#REF!</definedName>
    <definedName name="vlvlist_vlvlist_List" localSheetId="12">#REF!</definedName>
    <definedName name="vlvlist_vlvlist_List">#REF!</definedName>
    <definedName name="vol">[32]PrecRec!$D$14</definedName>
    <definedName name="VOLM3COL">'[25]Estructuras Concreto'!$F$332</definedName>
    <definedName name="volm3km">[32]PrecRec!$D$15</definedName>
    <definedName name="VOLQUET" localSheetId="8">#REF!</definedName>
    <definedName name="VOLQUET" localSheetId="12">#REF!</definedName>
    <definedName name="VOLQUET">#REF!</definedName>
    <definedName name="VOLQUETA" localSheetId="8">#REF!</definedName>
    <definedName name="VOLQUETA" localSheetId="12">#REF!</definedName>
    <definedName name="VOLQUETA">#REF!</definedName>
    <definedName name="VOLVIGA">'[25]Estructuras Concreto'!$F$336</definedName>
    <definedName name="VOLVIGA2" localSheetId="8">#REF!</definedName>
    <definedName name="VOLVIGA2" localSheetId="12">#REF!</definedName>
    <definedName name="VOLVIGA2">#REF!</definedName>
    <definedName name="VOtrosIngresosYEgresos">[130]EFPRUE!$G$28</definedName>
    <definedName name="VPVC2" localSheetId="8">#REF!</definedName>
    <definedName name="VPVC2" localSheetId="12">#REF!</definedName>
    <definedName name="VPVC2">#REF!</definedName>
    <definedName name="vsp" localSheetId="8">#REF!</definedName>
    <definedName name="vsp" localSheetId="12">#REF!</definedName>
    <definedName name="vsp">#REF!</definedName>
    <definedName name="vuyhj" localSheetId="8">#REF!</definedName>
    <definedName name="vuyhj" localSheetId="12">#REF!</definedName>
    <definedName name="vuyhj">#REF!</definedName>
    <definedName name="VVV" localSheetId="8">#REF!</definedName>
    <definedName name="VVV" localSheetId="3">#REF!</definedName>
    <definedName name="VVV" localSheetId="12">#REF!</definedName>
    <definedName name="VVV">#REF!</definedName>
    <definedName name="vvvv" hidden="1">{"'Sheet1'!$A$1:$G$85"}</definedName>
    <definedName name="vvvvvv" hidden="1">{#N/A,#N/A,FALSE,"Costos Productos 6A";#N/A,#N/A,FALSE,"Costo Unitario Total H-94-12"}</definedName>
    <definedName name="VZCASA">'[25]Estructuras Concreto'!$D$339</definedName>
    <definedName name="W" localSheetId="8">#REF!</definedName>
    <definedName name="W" localSheetId="12">#REF!</definedName>
    <definedName name="W">#REF!</definedName>
    <definedName name="we" localSheetId="12">[62]!ERR</definedName>
    <definedName name="we">[62]!ERR</definedName>
    <definedName name="WEERTEG" localSheetId="8">#REF!</definedName>
    <definedName name="WEERTEG" localSheetId="12">#REF!</definedName>
    <definedName name="WEERTEG">#REF!</definedName>
    <definedName name="weqf" localSheetId="12">[62]!ERR</definedName>
    <definedName name="weqf">[62]!ERR</definedName>
    <definedName name="WER">'[52]Res-Accide-10'!$S$2:$S$7</definedName>
    <definedName name="WFEFWE">#N/A</definedName>
    <definedName name="WH" localSheetId="8">#REF!</definedName>
    <definedName name="WH" localSheetId="12">#REF!</definedName>
    <definedName name="WH">#REF!</definedName>
    <definedName name="will">[65]PRESUPUESTOS!$T$5</definedName>
    <definedName name="WILSON" localSheetId="8">'[52]Res-Accide-10'!#REF!</definedName>
    <definedName name="WILSON" localSheetId="3">'[52]Res-Accide-10'!#REF!</definedName>
    <definedName name="WILSON" localSheetId="12">'[52]Res-Accide-10'!#REF!</definedName>
    <definedName name="WILSON">'[52]Res-Accide-10'!#REF!</definedName>
    <definedName name="WOL" localSheetId="8">#REF!</definedName>
    <definedName name="WOL" localSheetId="12">#REF!</definedName>
    <definedName name="WOL">#REF!</definedName>
    <definedName name="working_area_1" localSheetId="8">#REF!</definedName>
    <definedName name="working_area_1" localSheetId="12">#REF!</definedName>
    <definedName name="working_area_1">#REF!</definedName>
    <definedName name="Working_Area_2" localSheetId="8">#REF!</definedName>
    <definedName name="Working_Area_2" localSheetId="12">#REF!</definedName>
    <definedName name="Working_Area_2">#REF!</definedName>
    <definedName name="WORKSHEET" localSheetId="8">#REF!</definedName>
    <definedName name="WORKSHEET" localSheetId="12">#REF!</definedName>
    <definedName name="WORKSHEET">#REF!</definedName>
    <definedName name="WP" localSheetId="8">#REF!</definedName>
    <definedName name="WP" localSheetId="12">#REF!</definedName>
    <definedName name="WP">#REF!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ormu." hidden="1">{"VIA1",#N/A,TRUE,"formul";"VIA2",#N/A,TRUE,"formul";"VIA3",#N/A,TRUE,"formul"}</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SERWEER" localSheetId="8">'[131]COSTOS OFICINA'!#REF!</definedName>
    <definedName name="WSERWEER" localSheetId="12">'[131]COSTOS OFICINA'!#REF!</definedName>
    <definedName name="WSERWEER">'[131]COSTOS OFICINA'!#REF!</definedName>
    <definedName name="wtr" localSheetId="8">#REF!</definedName>
    <definedName name="wtr" localSheetId="12">#REF!</definedName>
    <definedName name="wtr">#REF!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8">#REF!</definedName>
    <definedName name="ww" localSheetId="12">#REF!</definedName>
    <definedName name="ww">#REF!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x" hidden="1">{"CONCABL1.1",#N/A,FALSE,"1.1.1a1.1.3 ACSR";"AISL1.2",#N/A,FALSE,"1.1.1a1.1.3 ACSR";"torr1.1.3",#N/A,FALSE,"1.1.1a1.1.3 ACSR";"cm1.2",#N/A,FALSE,"1.2 ACSR";"cm2.2",#N/A,FALSE,"1.2 ACSR";#N/A,#N/A,FALSE,"1.3 ACSR";#N/A,#N/A,FALSE,"2.1.1A2.1.3 ACAR";"ac2.1",#N/A,FALSE,"1.2 ACAR";"ac2.2",#N/A,FALSE,"1.2 ACAR";#N/A,#N/A,FALSE,"2.3 ACAR"}</definedName>
    <definedName name="xx" localSheetId="12">[62]!ERR</definedName>
    <definedName name="xx">[62]!ERR</definedName>
    <definedName name="XXX" hidden="1">{"'Sheet1'!$A$1:$G$85"}</definedName>
    <definedName name="xxxx" hidden="1">{"'Sheet1'!$A$1:$G$85"}</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 hidden="1">{"via1",#N/A,TRUE,"general";"via2",#N/A,TRUE,"general";"via3",#N/A,TRUE,"general"}</definedName>
    <definedName name="XXXXXXXXXX" localSheetId="8">#REF!</definedName>
    <definedName name="XXXXXXXXXX" localSheetId="3">#REF!</definedName>
    <definedName name="XXXXXXXXXX" localSheetId="12">#REF!</definedName>
    <definedName name="XXXXXXXXXX">#REF!</definedName>
    <definedName name="XXXXXXXXXXXX" localSheetId="8">#REF!</definedName>
    <definedName name="XXXXXXXXXXXX" localSheetId="3">#REF!</definedName>
    <definedName name="XXXXXXXXXXXX" localSheetId="12">#REF!</definedName>
    <definedName name="XXXXXXXXXXXX">#REF!</definedName>
    <definedName name="y_strainer" localSheetId="8">#REF!</definedName>
    <definedName name="y_strainer" localSheetId="12">#REF!</definedName>
    <definedName name="y_strainer">#REF!</definedName>
    <definedName name="Y22EL" localSheetId="8">#REF!</definedName>
    <definedName name="Y22EL" localSheetId="12">#REF!</definedName>
    <definedName name="Y22EL">#REF!</definedName>
    <definedName name="Y22JH" localSheetId="8">#REF!</definedName>
    <definedName name="Y22JH" localSheetId="12">#REF!</definedName>
    <definedName name="Y22JH">#REF!</definedName>
    <definedName name="Y32JH" localSheetId="8">#REF!</definedName>
    <definedName name="Y32JH" localSheetId="12">#REF!</definedName>
    <definedName name="Y32JH">#REF!</definedName>
    <definedName name="Y33JH" localSheetId="8">#REF!</definedName>
    <definedName name="Y33JH" localSheetId="12">#REF!</definedName>
    <definedName name="Y33JH">#REF!</definedName>
    <definedName name="Y42JH" localSheetId="8">#REF!</definedName>
    <definedName name="Y42JH" localSheetId="12">#REF!</definedName>
    <definedName name="Y42JH">#REF!</definedName>
    <definedName name="Y43JH" localSheetId="8">#REF!</definedName>
    <definedName name="Y43JH" localSheetId="12">#REF!</definedName>
    <definedName name="Y43JH">#REF!</definedName>
    <definedName name="Y44EL" localSheetId="8">#REF!</definedName>
    <definedName name="Y44EL" localSheetId="12">#REF!</definedName>
    <definedName name="Y44EL">#REF!</definedName>
    <definedName name="Y44JH" localSheetId="8">#REF!</definedName>
    <definedName name="Y44JH" localSheetId="12">#REF!</definedName>
    <definedName name="Y44JH">#REF!</definedName>
    <definedName name="yEAHHHHHHHH">#N/A</definedName>
    <definedName name="year_curr" localSheetId="8">#REF!</definedName>
    <definedName name="year_curr" localSheetId="12">#REF!</definedName>
    <definedName name="year_curr">#REF!</definedName>
    <definedName name="Year_next" localSheetId="8">#REF!</definedName>
    <definedName name="Year_next" localSheetId="12">#REF!</definedName>
    <definedName name="Year_next">#REF!</definedName>
    <definedName name="year_prev_1" localSheetId="8">#REF!</definedName>
    <definedName name="year_prev_1" localSheetId="12">#REF!</definedName>
    <definedName name="year_prev_1">#REF!</definedName>
    <definedName name="year_prev_2" localSheetId="8">#REF!</definedName>
    <definedName name="year_prev_2" localSheetId="12">#REF!</definedName>
    <definedName name="year_prev_2">#REF!</definedName>
    <definedName name="yn" localSheetId="8">#REF!</definedName>
    <definedName name="yn" localSheetId="12">#REF!</definedName>
    <definedName name="yn">#REF!</definedName>
    <definedName name="yrdtytyt" hidden="1">{#N/A,#N/A,FALSE,"CCTV"}</definedName>
    <definedName name="ys" localSheetId="8">#REF!</definedName>
    <definedName name="ys" localSheetId="12">#REF!</definedName>
    <definedName name="ys">#REF!</definedName>
    <definedName name="yy" localSheetId="8">#REF!</definedName>
    <definedName name="yy" localSheetId="12">#REF!</definedName>
    <definedName name="yy">#REF!</definedName>
    <definedName name="YYY" localSheetId="8">#REF!</definedName>
    <definedName name="YYY" localSheetId="12">#REF!</definedName>
    <definedName name="YYY">#REF!</definedName>
    <definedName name="yyyyy" hidden="1">{#N/A,#N/A,FALSE,"Costos Productos 6A";#N/A,#N/A,FALSE,"Costo Unitario Total H-94-12"}</definedName>
    <definedName name="yyyyyyyyyyy" localSheetId="8">#REF!</definedName>
    <definedName name="yyyyyyyyyyy" localSheetId="12">#REF!</definedName>
    <definedName name="yyyyyyyyyyy">#REF!</definedName>
    <definedName name="Z" localSheetId="8">#REF!</definedName>
    <definedName name="Z" localSheetId="12">#REF!</definedName>
    <definedName name="Z">#REF!</definedName>
    <definedName name="Z_026CD6D7_F7CA_4BE8_B625_9A1778CFA739_.wvu.FilterData" localSheetId="8" hidden="1">#REF!</definedName>
    <definedName name="Z_026CD6D7_F7CA_4BE8_B625_9A1778CFA739_.wvu.FilterData" localSheetId="12" hidden="1">#REF!</definedName>
    <definedName name="Z_026CD6D7_F7CA_4BE8_B625_9A1778CFA739_.wvu.FilterData" hidden="1">#REF!</definedName>
    <definedName name="Z_026CD6D7_F7CA_4BE8_B625_9A1778CFA739_.wvu.PrintArea" localSheetId="8" hidden="1">#REF!</definedName>
    <definedName name="Z_026CD6D7_F7CA_4BE8_B625_9A1778CFA739_.wvu.PrintArea" localSheetId="12" hidden="1">#REF!</definedName>
    <definedName name="Z_026CD6D7_F7CA_4BE8_B625_9A1778CFA739_.wvu.PrintArea" hidden="1">#REF!</definedName>
    <definedName name="Z_026CD6D7_F7CA_4BE8_B625_9A1778CFA739_.wvu.PrintTitles" localSheetId="8" hidden="1">#REF!</definedName>
    <definedName name="Z_026CD6D7_F7CA_4BE8_B625_9A1778CFA739_.wvu.PrintTitles" localSheetId="12" hidden="1">#REF!</definedName>
    <definedName name="Z_026CD6D7_F7CA_4BE8_B625_9A1778CFA739_.wvu.PrintTitles" hidden="1">#REF!</definedName>
    <definedName name="Z_05670E35_1347_49D9_AD91_AA9A31A4EF61_.wvu.FilterData" localSheetId="8" hidden="1">#REF!</definedName>
    <definedName name="Z_05670E35_1347_49D9_AD91_AA9A31A4EF61_.wvu.FilterData" localSheetId="12" hidden="1">#REF!</definedName>
    <definedName name="Z_05670E35_1347_49D9_AD91_AA9A31A4EF61_.wvu.FilterData" hidden="1">#REF!</definedName>
    <definedName name="Z_05670E35_1347_49D9_AD91_AA9A31A4EF61_.wvu.PrintArea" localSheetId="8" hidden="1">#REF!</definedName>
    <definedName name="Z_05670E35_1347_49D9_AD91_AA9A31A4EF61_.wvu.PrintArea" localSheetId="12" hidden="1">#REF!</definedName>
    <definedName name="Z_05670E35_1347_49D9_AD91_AA9A31A4EF61_.wvu.PrintArea" hidden="1">#REF!</definedName>
    <definedName name="Z_05670E35_1347_49D9_AD91_AA9A31A4EF61_.wvu.PrintTitles" localSheetId="8" hidden="1">#REF!</definedName>
    <definedName name="Z_05670E35_1347_49D9_AD91_AA9A31A4EF61_.wvu.PrintTitles" localSheetId="12" hidden="1">#REF!</definedName>
    <definedName name="Z_05670E35_1347_49D9_AD91_AA9A31A4EF61_.wvu.PrintTitles" hidden="1">#REF!</definedName>
    <definedName name="Z_086A872D_15DF_436A_8459_CE22F6819FF4_.wvu.Rows" localSheetId="8" hidden="1">[31]Presentacion!#REF!</definedName>
    <definedName name="Z_086A872D_15DF_436A_8459_CE22F6819FF4_.wvu.Rows" localSheetId="12" hidden="1">[31]Presentacion!#REF!</definedName>
    <definedName name="Z_086A872D_15DF_436A_8459_CE22F6819FF4_.wvu.Rows" hidden="1">[31]Presentacion!#REF!</definedName>
    <definedName name="Z_0890F28A_A8C8_451C_A3E6_C3AFDD239B64_.wvu.FilterData" localSheetId="8" hidden="1">#REF!</definedName>
    <definedName name="Z_0890F28A_A8C8_451C_A3E6_C3AFDD239B64_.wvu.FilterData" localSheetId="12" hidden="1">#REF!</definedName>
    <definedName name="Z_0890F28A_A8C8_451C_A3E6_C3AFDD239B64_.wvu.FilterData" hidden="1">#REF!</definedName>
    <definedName name="Z_0890F28A_A8C8_451C_A3E6_C3AFDD239B64_.wvu.PrintArea" localSheetId="8" hidden="1">#REF!</definedName>
    <definedName name="Z_0890F28A_A8C8_451C_A3E6_C3AFDD239B64_.wvu.PrintArea" localSheetId="12" hidden="1">#REF!</definedName>
    <definedName name="Z_0890F28A_A8C8_451C_A3E6_C3AFDD239B64_.wvu.PrintArea" hidden="1">#REF!</definedName>
    <definedName name="Z_0890F28A_A8C8_451C_A3E6_C3AFDD239B64_.wvu.PrintTitles" localSheetId="8" hidden="1">#REF!</definedName>
    <definedName name="Z_0890F28A_A8C8_451C_A3E6_C3AFDD239B64_.wvu.PrintTitles" localSheetId="12" hidden="1">#REF!</definedName>
    <definedName name="Z_0890F28A_A8C8_451C_A3E6_C3AFDD239B64_.wvu.PrintTitles" hidden="1">#REF!</definedName>
    <definedName name="Z_0A4C2D72_EA87_11DA_B6F6_00609720E0A1_.wvu.FilterData" localSheetId="8" hidden="1">#REF!</definedName>
    <definedName name="Z_0A4C2D72_EA87_11DA_B6F6_00609720E0A1_.wvu.FilterData" localSheetId="12" hidden="1">#REF!</definedName>
    <definedName name="Z_0A4C2D72_EA87_11DA_B6F6_00609720E0A1_.wvu.FilterData" hidden="1">#REF!</definedName>
    <definedName name="Z_0A4C2D72_EA87_11DA_B6F6_00609720E0A1_.wvu.PrintArea" localSheetId="8" hidden="1">#REF!</definedName>
    <definedName name="Z_0A4C2D72_EA87_11DA_B6F6_00609720E0A1_.wvu.PrintArea" localSheetId="12" hidden="1">#REF!</definedName>
    <definedName name="Z_0A4C2D72_EA87_11DA_B6F6_00609720E0A1_.wvu.PrintArea" hidden="1">#REF!</definedName>
    <definedName name="Z_0A4C2D72_EA87_11DA_B6F6_00609720E0A1_.wvu.PrintTitles" localSheetId="8" hidden="1">#REF!</definedName>
    <definedName name="Z_0A4C2D72_EA87_11DA_B6F6_00609720E0A1_.wvu.PrintTitles" localSheetId="12" hidden="1">#REF!</definedName>
    <definedName name="Z_0A4C2D72_EA87_11DA_B6F6_00609720E0A1_.wvu.PrintTitles" hidden="1">#REF!</definedName>
    <definedName name="Z_0A4C2D73_EA87_11DA_B6F6_00609720E0A1_.wvu.FilterData" localSheetId="8" hidden="1">#REF!</definedName>
    <definedName name="Z_0A4C2D73_EA87_11DA_B6F6_00609720E0A1_.wvu.FilterData" localSheetId="12" hidden="1">#REF!</definedName>
    <definedName name="Z_0A4C2D73_EA87_11DA_B6F6_00609720E0A1_.wvu.FilterData" hidden="1">#REF!</definedName>
    <definedName name="Z_0A4C2D73_EA87_11DA_B6F6_00609720E0A1_.wvu.PrintArea" localSheetId="8" hidden="1">#REF!</definedName>
    <definedName name="Z_0A4C2D73_EA87_11DA_B6F6_00609720E0A1_.wvu.PrintArea" localSheetId="12" hidden="1">#REF!</definedName>
    <definedName name="Z_0A4C2D73_EA87_11DA_B6F6_00609720E0A1_.wvu.PrintArea" hidden="1">#REF!</definedName>
    <definedName name="Z_0A4C2D73_EA87_11DA_B6F6_00609720E0A1_.wvu.PrintTitles" localSheetId="8" hidden="1">#REF!</definedName>
    <definedName name="Z_0A4C2D73_EA87_11DA_B6F6_00609720E0A1_.wvu.PrintTitles" localSheetId="12" hidden="1">#REF!</definedName>
    <definedName name="Z_0A4C2D73_EA87_11DA_B6F6_00609720E0A1_.wvu.PrintTitles" hidden="1">#REF!</definedName>
    <definedName name="Z_0A4C2D74_EA87_11DA_B6F6_00609720E0A1_.wvu.FilterData" localSheetId="8" hidden="1">#REF!</definedName>
    <definedName name="Z_0A4C2D74_EA87_11DA_B6F6_00609720E0A1_.wvu.FilterData" localSheetId="12" hidden="1">#REF!</definedName>
    <definedName name="Z_0A4C2D74_EA87_11DA_B6F6_00609720E0A1_.wvu.FilterData" hidden="1">#REF!</definedName>
    <definedName name="Z_0A4C2D74_EA87_11DA_B6F6_00609720E0A1_.wvu.PrintArea" localSheetId="8" hidden="1">#REF!</definedName>
    <definedName name="Z_0A4C2D74_EA87_11DA_B6F6_00609720E0A1_.wvu.PrintArea" localSheetId="12" hidden="1">#REF!</definedName>
    <definedName name="Z_0A4C2D74_EA87_11DA_B6F6_00609720E0A1_.wvu.PrintArea" hidden="1">#REF!</definedName>
    <definedName name="Z_0A4C2D74_EA87_11DA_B6F6_00609720E0A1_.wvu.PrintTitles" localSheetId="8" hidden="1">#REF!</definedName>
    <definedName name="Z_0A4C2D74_EA87_11DA_B6F6_00609720E0A1_.wvu.PrintTitles" localSheetId="12" hidden="1">#REF!</definedName>
    <definedName name="Z_0A4C2D74_EA87_11DA_B6F6_00609720E0A1_.wvu.PrintTitles" hidden="1">#REF!</definedName>
    <definedName name="Z_0A4C2D75_EA87_11DA_B6F6_00609720E0A1_.wvu.FilterData" localSheetId="8" hidden="1">#REF!</definedName>
    <definedName name="Z_0A4C2D75_EA87_11DA_B6F6_00609720E0A1_.wvu.FilterData" localSheetId="12" hidden="1">#REF!</definedName>
    <definedName name="Z_0A4C2D75_EA87_11DA_B6F6_00609720E0A1_.wvu.FilterData" hidden="1">#REF!</definedName>
    <definedName name="Z_0A4C2D75_EA87_11DA_B6F6_00609720E0A1_.wvu.PrintArea" localSheetId="8" hidden="1">#REF!</definedName>
    <definedName name="Z_0A4C2D75_EA87_11DA_B6F6_00609720E0A1_.wvu.PrintArea" localSheetId="12" hidden="1">#REF!</definedName>
    <definedName name="Z_0A4C2D75_EA87_11DA_B6F6_00609720E0A1_.wvu.PrintArea" hidden="1">#REF!</definedName>
    <definedName name="Z_0A4C2D75_EA87_11DA_B6F6_00609720E0A1_.wvu.PrintTitles" localSheetId="8" hidden="1">#REF!</definedName>
    <definedName name="Z_0A4C2D75_EA87_11DA_B6F6_00609720E0A1_.wvu.PrintTitles" localSheetId="12" hidden="1">#REF!</definedName>
    <definedName name="Z_0A4C2D75_EA87_11DA_B6F6_00609720E0A1_.wvu.PrintTitles" hidden="1">#REF!</definedName>
    <definedName name="Z_0A4C2D76_EA87_11DA_B6F6_00609720E0A1_.wvu.FilterData" localSheetId="8" hidden="1">#REF!</definedName>
    <definedName name="Z_0A4C2D76_EA87_11DA_B6F6_00609720E0A1_.wvu.FilterData" localSheetId="12" hidden="1">#REF!</definedName>
    <definedName name="Z_0A4C2D76_EA87_11DA_B6F6_00609720E0A1_.wvu.FilterData" hidden="1">#REF!</definedName>
    <definedName name="Z_0A4C2D76_EA87_11DA_B6F6_00609720E0A1_.wvu.PrintArea" localSheetId="8" hidden="1">#REF!</definedName>
    <definedName name="Z_0A4C2D76_EA87_11DA_B6F6_00609720E0A1_.wvu.PrintArea" localSheetId="12" hidden="1">#REF!</definedName>
    <definedName name="Z_0A4C2D76_EA87_11DA_B6F6_00609720E0A1_.wvu.PrintArea" hidden="1">#REF!</definedName>
    <definedName name="Z_0A4C2D76_EA87_11DA_B6F6_00609720E0A1_.wvu.PrintTitles" localSheetId="8" hidden="1">#REF!</definedName>
    <definedName name="Z_0A4C2D76_EA87_11DA_B6F6_00609720E0A1_.wvu.PrintTitles" localSheetId="12" hidden="1">#REF!</definedName>
    <definedName name="Z_0A4C2D76_EA87_11DA_B6F6_00609720E0A1_.wvu.PrintTitles" hidden="1">#REF!</definedName>
    <definedName name="Z_0E0DE1F8_394A_4093_8E74_B2A631A3A88C_.wvu.FilterData" localSheetId="8" hidden="1">#REF!</definedName>
    <definedName name="Z_0E0DE1F8_394A_4093_8E74_B2A631A3A88C_.wvu.FilterData" localSheetId="12" hidden="1">#REF!</definedName>
    <definedName name="Z_0E0DE1F8_394A_4093_8E74_B2A631A3A88C_.wvu.FilterData" hidden="1">#REF!</definedName>
    <definedName name="Z_0E0DE1F8_394A_4093_8E74_B2A631A3A88C_.wvu.PrintArea" localSheetId="8" hidden="1">#REF!</definedName>
    <definedName name="Z_0E0DE1F8_394A_4093_8E74_B2A631A3A88C_.wvu.PrintArea" localSheetId="12" hidden="1">#REF!</definedName>
    <definedName name="Z_0E0DE1F8_394A_4093_8E74_B2A631A3A88C_.wvu.PrintArea" hidden="1">#REF!</definedName>
    <definedName name="Z_0E0DE1F8_394A_4093_8E74_B2A631A3A88C_.wvu.PrintTitles" localSheetId="8" hidden="1">#REF!</definedName>
    <definedName name="Z_0E0DE1F8_394A_4093_8E74_B2A631A3A88C_.wvu.PrintTitles" localSheetId="12" hidden="1">#REF!</definedName>
    <definedName name="Z_0E0DE1F8_394A_4093_8E74_B2A631A3A88C_.wvu.PrintTitles" hidden="1">#REF!</definedName>
    <definedName name="Z_18C710ED_70CF_48D0_92F5_038A88335068_.wvu.FilterData" localSheetId="8" hidden="1">#REF!</definedName>
    <definedName name="Z_18C710ED_70CF_48D0_92F5_038A88335068_.wvu.FilterData" localSheetId="12" hidden="1">#REF!</definedName>
    <definedName name="Z_18C710ED_70CF_48D0_92F5_038A88335068_.wvu.FilterData" hidden="1">#REF!</definedName>
    <definedName name="Z_18C710ED_70CF_48D0_92F5_038A88335068_.wvu.PrintArea" localSheetId="8" hidden="1">#REF!</definedName>
    <definedName name="Z_18C710ED_70CF_48D0_92F5_038A88335068_.wvu.PrintArea" localSheetId="12" hidden="1">#REF!</definedName>
    <definedName name="Z_18C710ED_70CF_48D0_92F5_038A88335068_.wvu.PrintArea" hidden="1">#REF!</definedName>
    <definedName name="Z_18C710ED_70CF_48D0_92F5_038A88335068_.wvu.PrintTitles" localSheetId="8" hidden="1">#REF!</definedName>
    <definedName name="Z_18C710ED_70CF_48D0_92F5_038A88335068_.wvu.PrintTitles" localSheetId="12" hidden="1">#REF!</definedName>
    <definedName name="Z_18C710ED_70CF_48D0_92F5_038A88335068_.wvu.PrintTitles" hidden="1">#REF!</definedName>
    <definedName name="Z_378D82E8_FE69_4712_AE73_9D578C4190DE_.wvu.FilterData" localSheetId="8" hidden="1">#REF!</definedName>
    <definedName name="Z_378D82E8_FE69_4712_AE73_9D578C4190DE_.wvu.FilterData" localSheetId="12" hidden="1">#REF!</definedName>
    <definedName name="Z_378D82E8_FE69_4712_AE73_9D578C4190DE_.wvu.FilterData" hidden="1">#REF!</definedName>
    <definedName name="Z_378D82E8_FE69_4712_AE73_9D578C4190DE_.wvu.PrintArea" localSheetId="8" hidden="1">#REF!</definedName>
    <definedName name="Z_378D82E8_FE69_4712_AE73_9D578C4190DE_.wvu.PrintArea" localSheetId="12" hidden="1">#REF!</definedName>
    <definedName name="Z_378D82E8_FE69_4712_AE73_9D578C4190DE_.wvu.PrintArea" hidden="1">#REF!</definedName>
    <definedName name="Z_378D82E8_FE69_4712_AE73_9D578C4190DE_.wvu.PrintTitles" localSheetId="8" hidden="1">#REF!</definedName>
    <definedName name="Z_378D82E8_FE69_4712_AE73_9D578C4190DE_.wvu.PrintTitles" localSheetId="12" hidden="1">#REF!</definedName>
    <definedName name="Z_378D82E8_FE69_4712_AE73_9D578C4190DE_.wvu.PrintTitles" hidden="1">#REF!</definedName>
    <definedName name="Z_381FCF61_DF95_4756_B103_A1118DFFDE02_.wvu.FilterData" localSheetId="8" hidden="1">#REF!</definedName>
    <definedName name="Z_381FCF61_DF95_4756_B103_A1118DFFDE02_.wvu.FilterData" localSheetId="12" hidden="1">#REF!</definedName>
    <definedName name="Z_381FCF61_DF95_4756_B103_A1118DFFDE02_.wvu.FilterData" hidden="1">#REF!</definedName>
    <definedName name="Z_381FCF61_DF95_4756_B103_A1118DFFDE02_.wvu.PrintArea" localSheetId="8" hidden="1">#REF!</definedName>
    <definedName name="Z_381FCF61_DF95_4756_B103_A1118DFFDE02_.wvu.PrintArea" localSheetId="12" hidden="1">#REF!</definedName>
    <definedName name="Z_381FCF61_DF95_4756_B103_A1118DFFDE02_.wvu.PrintArea" hidden="1">#REF!</definedName>
    <definedName name="Z_381FCF61_DF95_4756_B103_A1118DFFDE02_.wvu.PrintTitles" localSheetId="8" hidden="1">#REF!</definedName>
    <definedName name="Z_381FCF61_DF95_4756_B103_A1118DFFDE02_.wvu.PrintTitles" localSheetId="12" hidden="1">#REF!</definedName>
    <definedName name="Z_381FCF61_DF95_4756_B103_A1118DFFDE02_.wvu.PrintTitles" hidden="1">#REF!</definedName>
    <definedName name="Z_3B3C0CA1_2A9C_45FD_9823_50B200F6C0D1_.wvu.FilterData" localSheetId="8" hidden="1">#REF!</definedName>
    <definedName name="Z_3B3C0CA1_2A9C_45FD_9823_50B200F6C0D1_.wvu.FilterData" localSheetId="12" hidden="1">#REF!</definedName>
    <definedName name="Z_3B3C0CA1_2A9C_45FD_9823_50B200F6C0D1_.wvu.FilterData" hidden="1">#REF!</definedName>
    <definedName name="Z_3B3C0CA1_2A9C_45FD_9823_50B200F6C0D1_.wvu.PrintArea" localSheetId="8" hidden="1">#REF!</definedName>
    <definedName name="Z_3B3C0CA1_2A9C_45FD_9823_50B200F6C0D1_.wvu.PrintArea" localSheetId="12" hidden="1">#REF!</definedName>
    <definedName name="Z_3B3C0CA1_2A9C_45FD_9823_50B200F6C0D1_.wvu.PrintArea" hidden="1">#REF!</definedName>
    <definedName name="Z_3B3C0CA1_2A9C_45FD_9823_50B200F6C0D1_.wvu.PrintTitles" localSheetId="8" hidden="1">#REF!</definedName>
    <definedName name="Z_3B3C0CA1_2A9C_45FD_9823_50B200F6C0D1_.wvu.PrintTitles" localSheetId="12" hidden="1">#REF!</definedName>
    <definedName name="Z_3B3C0CA1_2A9C_45FD_9823_50B200F6C0D1_.wvu.PrintTitles" hidden="1">#REF!</definedName>
    <definedName name="Z_3E9430E5_6A83_435B_9E47_1B8F7E18D67C_.wvu.FilterData" localSheetId="8" hidden="1">#REF!</definedName>
    <definedName name="Z_3E9430E5_6A83_435B_9E47_1B8F7E18D67C_.wvu.FilterData" localSheetId="12" hidden="1">#REF!</definedName>
    <definedName name="Z_3E9430E5_6A83_435B_9E47_1B8F7E18D67C_.wvu.FilterData" hidden="1">#REF!</definedName>
    <definedName name="Z_3E9430E5_6A83_435B_9E47_1B8F7E18D67C_.wvu.PrintArea" localSheetId="8" hidden="1">#REF!</definedName>
    <definedName name="Z_3E9430E5_6A83_435B_9E47_1B8F7E18D67C_.wvu.PrintArea" localSheetId="12" hidden="1">#REF!</definedName>
    <definedName name="Z_3E9430E5_6A83_435B_9E47_1B8F7E18D67C_.wvu.PrintArea" hidden="1">#REF!</definedName>
    <definedName name="Z_3E9430E5_6A83_435B_9E47_1B8F7E18D67C_.wvu.PrintTitles" localSheetId="8" hidden="1">#REF!</definedName>
    <definedName name="Z_3E9430E5_6A83_435B_9E47_1B8F7E18D67C_.wvu.PrintTitles" localSheetId="12" hidden="1">#REF!</definedName>
    <definedName name="Z_3E9430E5_6A83_435B_9E47_1B8F7E18D67C_.wvu.PrintTitles" hidden="1">#REF!</definedName>
    <definedName name="Z_4A14CB5C_2287_4F6E_9A65_22F0A4D81D81_.wvu.FilterData" localSheetId="8" hidden="1">#REF!</definedName>
    <definedName name="Z_4A14CB5C_2287_4F6E_9A65_22F0A4D81D81_.wvu.FilterData" localSheetId="12" hidden="1">#REF!</definedName>
    <definedName name="Z_4A14CB5C_2287_4F6E_9A65_22F0A4D81D81_.wvu.FilterData" hidden="1">#REF!</definedName>
    <definedName name="Z_4A14CB5C_2287_4F6E_9A65_22F0A4D81D81_.wvu.PrintArea" localSheetId="8" hidden="1">#REF!</definedName>
    <definedName name="Z_4A14CB5C_2287_4F6E_9A65_22F0A4D81D81_.wvu.PrintArea" localSheetId="12" hidden="1">#REF!</definedName>
    <definedName name="Z_4A14CB5C_2287_4F6E_9A65_22F0A4D81D81_.wvu.PrintArea" hidden="1">#REF!</definedName>
    <definedName name="Z_4A14CB5C_2287_4F6E_9A65_22F0A4D81D81_.wvu.PrintTitles" localSheetId="8" hidden="1">#REF!</definedName>
    <definedName name="Z_4A14CB5C_2287_4F6E_9A65_22F0A4D81D81_.wvu.PrintTitles" localSheetId="12" hidden="1">#REF!</definedName>
    <definedName name="Z_4A14CB5C_2287_4F6E_9A65_22F0A4D81D81_.wvu.PrintTitles" hidden="1">#REF!</definedName>
    <definedName name="Z_4BBC24C4_A093_4EC9_8AFF_49C6F602CC39_.wvu.FilterData" localSheetId="8" hidden="1">#REF!</definedName>
    <definedName name="Z_4BBC24C4_A093_4EC9_8AFF_49C6F602CC39_.wvu.FilterData" localSheetId="12" hidden="1">#REF!</definedName>
    <definedName name="Z_4BBC24C4_A093_4EC9_8AFF_49C6F602CC39_.wvu.FilterData" hidden="1">#REF!</definedName>
    <definedName name="Z_4BBC24C4_A093_4EC9_8AFF_49C6F602CC39_.wvu.PrintArea" localSheetId="8" hidden="1">#REF!</definedName>
    <definedName name="Z_4BBC24C4_A093_4EC9_8AFF_49C6F602CC39_.wvu.PrintArea" localSheetId="12" hidden="1">#REF!</definedName>
    <definedName name="Z_4BBC24C4_A093_4EC9_8AFF_49C6F602CC39_.wvu.PrintArea" hidden="1">#REF!</definedName>
    <definedName name="Z_4BBC24C4_A093_4EC9_8AFF_49C6F602CC39_.wvu.PrintTitles" localSheetId="8" hidden="1">#REF!</definedName>
    <definedName name="Z_4BBC24C4_A093_4EC9_8AFF_49C6F602CC39_.wvu.PrintTitles" localSheetId="12" hidden="1">#REF!</definedName>
    <definedName name="Z_4BBC24C4_A093_4EC9_8AFF_49C6F602CC39_.wvu.PrintTitles" hidden="1">#REF!</definedName>
    <definedName name="Z_504A8F9D_2C46_439E_975A_DF1C1FA56E7B_.wvu.FilterData" localSheetId="8" hidden="1">#REF!</definedName>
    <definedName name="Z_504A8F9D_2C46_439E_975A_DF1C1FA56E7B_.wvu.FilterData" localSheetId="12" hidden="1">#REF!</definedName>
    <definedName name="Z_504A8F9D_2C46_439E_975A_DF1C1FA56E7B_.wvu.FilterData" hidden="1">#REF!</definedName>
    <definedName name="Z_504A8F9D_2C46_439E_975A_DF1C1FA56E7B_.wvu.PrintArea" localSheetId="8" hidden="1">#REF!</definedName>
    <definedName name="Z_504A8F9D_2C46_439E_975A_DF1C1FA56E7B_.wvu.PrintArea" localSheetId="12" hidden="1">#REF!</definedName>
    <definedName name="Z_504A8F9D_2C46_439E_975A_DF1C1FA56E7B_.wvu.PrintArea" hidden="1">#REF!</definedName>
    <definedName name="Z_504A8F9D_2C46_439E_975A_DF1C1FA56E7B_.wvu.PrintTitles" localSheetId="8" hidden="1">#REF!</definedName>
    <definedName name="Z_504A8F9D_2C46_439E_975A_DF1C1FA56E7B_.wvu.PrintTitles" localSheetId="12" hidden="1">#REF!</definedName>
    <definedName name="Z_504A8F9D_2C46_439E_975A_DF1C1FA56E7B_.wvu.PrintTitles" hidden="1">#REF!</definedName>
    <definedName name="Z_653348E7_CDAD_4F62_A236_641A4BB6425A_.wvu.FilterData" localSheetId="8" hidden="1">#REF!</definedName>
    <definedName name="Z_653348E7_CDAD_4F62_A236_641A4BB6425A_.wvu.FilterData" localSheetId="12" hidden="1">#REF!</definedName>
    <definedName name="Z_653348E7_CDAD_4F62_A236_641A4BB6425A_.wvu.FilterData" hidden="1">#REF!</definedName>
    <definedName name="Z_653348E7_CDAD_4F62_A236_641A4BB6425A_.wvu.PrintArea" localSheetId="8" hidden="1">#REF!</definedName>
    <definedName name="Z_653348E7_CDAD_4F62_A236_641A4BB6425A_.wvu.PrintArea" localSheetId="12" hidden="1">#REF!</definedName>
    <definedName name="Z_653348E7_CDAD_4F62_A236_641A4BB6425A_.wvu.PrintArea" hidden="1">#REF!</definedName>
    <definedName name="Z_653348E7_CDAD_4F62_A236_641A4BB6425A_.wvu.PrintTitles" localSheetId="8" hidden="1">#REF!</definedName>
    <definedName name="Z_653348E7_CDAD_4F62_A236_641A4BB6425A_.wvu.PrintTitles" localSheetId="12" hidden="1">#REF!</definedName>
    <definedName name="Z_653348E7_CDAD_4F62_A236_641A4BB6425A_.wvu.PrintTitles" hidden="1">#REF!</definedName>
    <definedName name="Z_68C48519_C8C2_4287_96F6_0F561F815CE8_.wvu.FilterData" localSheetId="8" hidden="1">#REF!</definedName>
    <definedName name="Z_68C48519_C8C2_4287_96F6_0F561F815CE8_.wvu.FilterData" localSheetId="12" hidden="1">#REF!</definedName>
    <definedName name="Z_68C48519_C8C2_4287_96F6_0F561F815CE8_.wvu.FilterData" hidden="1">#REF!</definedName>
    <definedName name="Z_68C48519_C8C2_4287_96F6_0F561F815CE8_.wvu.PrintArea" localSheetId="8" hidden="1">#REF!</definedName>
    <definedName name="Z_68C48519_C8C2_4287_96F6_0F561F815CE8_.wvu.PrintArea" localSheetId="12" hidden="1">#REF!</definedName>
    <definedName name="Z_68C48519_C8C2_4287_96F6_0F561F815CE8_.wvu.PrintArea" hidden="1">#REF!</definedName>
    <definedName name="Z_68C48519_C8C2_4287_96F6_0F561F815CE8_.wvu.PrintTitles" localSheetId="8" hidden="1">#REF!</definedName>
    <definedName name="Z_68C48519_C8C2_4287_96F6_0F561F815CE8_.wvu.PrintTitles" localSheetId="12" hidden="1">#REF!</definedName>
    <definedName name="Z_68C48519_C8C2_4287_96F6_0F561F815CE8_.wvu.PrintTitles" hidden="1">#REF!</definedName>
    <definedName name="Z_6BA141F2_E104_11DA_B6F6_00609720E0A1_.wvu.FilterData" localSheetId="8" hidden="1">#REF!</definedName>
    <definedName name="Z_6BA141F2_E104_11DA_B6F6_00609720E0A1_.wvu.FilterData" localSheetId="12" hidden="1">#REF!</definedName>
    <definedName name="Z_6BA141F2_E104_11DA_B6F6_00609720E0A1_.wvu.FilterData" hidden="1">#REF!</definedName>
    <definedName name="Z_6BA141F2_E104_11DA_B6F6_00609720E0A1_.wvu.PrintArea" localSheetId="8" hidden="1">#REF!</definedName>
    <definedName name="Z_6BA141F2_E104_11DA_B6F6_00609720E0A1_.wvu.PrintArea" localSheetId="12" hidden="1">#REF!</definedName>
    <definedName name="Z_6BA141F2_E104_11DA_B6F6_00609720E0A1_.wvu.PrintArea" hidden="1">#REF!</definedName>
    <definedName name="Z_6BA141F2_E104_11DA_B6F6_00609720E0A1_.wvu.PrintTitles" localSheetId="8" hidden="1">#REF!</definedName>
    <definedName name="Z_6BA141F2_E104_11DA_B6F6_00609720E0A1_.wvu.PrintTitles" localSheetId="12" hidden="1">#REF!</definedName>
    <definedName name="Z_6BA141F2_E104_11DA_B6F6_00609720E0A1_.wvu.PrintTitles" hidden="1">#REF!</definedName>
    <definedName name="Z_6BA141F3_E104_11DA_B6F6_00609720E0A1_.wvu.FilterData" localSheetId="8" hidden="1">#REF!</definedName>
    <definedName name="Z_6BA141F3_E104_11DA_B6F6_00609720E0A1_.wvu.FilterData" localSheetId="12" hidden="1">#REF!</definedName>
    <definedName name="Z_6BA141F3_E104_11DA_B6F6_00609720E0A1_.wvu.FilterData" hidden="1">#REF!</definedName>
    <definedName name="Z_6BA141F3_E104_11DA_B6F6_00609720E0A1_.wvu.PrintArea" localSheetId="8" hidden="1">#REF!</definedName>
    <definedName name="Z_6BA141F3_E104_11DA_B6F6_00609720E0A1_.wvu.PrintArea" localSheetId="12" hidden="1">#REF!</definedName>
    <definedName name="Z_6BA141F3_E104_11DA_B6F6_00609720E0A1_.wvu.PrintArea" hidden="1">#REF!</definedName>
    <definedName name="Z_6BA141F3_E104_11DA_B6F6_00609720E0A1_.wvu.PrintTitles" localSheetId="8" hidden="1">#REF!</definedName>
    <definedName name="Z_6BA141F3_E104_11DA_B6F6_00609720E0A1_.wvu.PrintTitles" localSheetId="12" hidden="1">#REF!</definedName>
    <definedName name="Z_6BA141F3_E104_11DA_B6F6_00609720E0A1_.wvu.PrintTitles" hidden="1">#REF!</definedName>
    <definedName name="Z_6BA141F4_E104_11DA_B6F6_00609720E0A1_.wvu.FilterData" localSheetId="8" hidden="1">#REF!</definedName>
    <definedName name="Z_6BA141F4_E104_11DA_B6F6_00609720E0A1_.wvu.FilterData" localSheetId="12" hidden="1">#REF!</definedName>
    <definedName name="Z_6BA141F4_E104_11DA_B6F6_00609720E0A1_.wvu.FilterData" hidden="1">#REF!</definedName>
    <definedName name="Z_6BA141F4_E104_11DA_B6F6_00609720E0A1_.wvu.PrintArea" localSheetId="8" hidden="1">#REF!</definedName>
    <definedName name="Z_6BA141F4_E104_11DA_B6F6_00609720E0A1_.wvu.PrintArea" localSheetId="12" hidden="1">#REF!</definedName>
    <definedName name="Z_6BA141F4_E104_11DA_B6F6_00609720E0A1_.wvu.PrintArea" hidden="1">#REF!</definedName>
    <definedName name="Z_6BA141F4_E104_11DA_B6F6_00609720E0A1_.wvu.PrintTitles" localSheetId="8" hidden="1">#REF!</definedName>
    <definedName name="Z_6BA141F4_E104_11DA_B6F6_00609720E0A1_.wvu.PrintTitles" localSheetId="12" hidden="1">#REF!</definedName>
    <definedName name="Z_6BA141F4_E104_11DA_B6F6_00609720E0A1_.wvu.PrintTitles" hidden="1">#REF!</definedName>
    <definedName name="Z_6BA141F5_E104_11DA_B6F6_00609720E0A1_.wvu.FilterData" localSheetId="8" hidden="1">#REF!</definedName>
    <definedName name="Z_6BA141F5_E104_11DA_B6F6_00609720E0A1_.wvu.FilterData" localSheetId="12" hidden="1">#REF!</definedName>
    <definedName name="Z_6BA141F5_E104_11DA_B6F6_00609720E0A1_.wvu.FilterData" hidden="1">#REF!</definedName>
    <definedName name="Z_6BA141F5_E104_11DA_B6F6_00609720E0A1_.wvu.PrintArea" localSheetId="8" hidden="1">#REF!</definedName>
    <definedName name="Z_6BA141F5_E104_11DA_B6F6_00609720E0A1_.wvu.PrintArea" localSheetId="12" hidden="1">#REF!</definedName>
    <definedName name="Z_6BA141F5_E104_11DA_B6F6_00609720E0A1_.wvu.PrintArea" hidden="1">#REF!</definedName>
    <definedName name="Z_6BA141F5_E104_11DA_B6F6_00609720E0A1_.wvu.PrintTitles" localSheetId="8" hidden="1">#REF!</definedName>
    <definedName name="Z_6BA141F5_E104_11DA_B6F6_00609720E0A1_.wvu.PrintTitles" localSheetId="12" hidden="1">#REF!</definedName>
    <definedName name="Z_6BA141F5_E104_11DA_B6F6_00609720E0A1_.wvu.PrintTitles" hidden="1">#REF!</definedName>
    <definedName name="Z_6BA141F6_E104_11DA_B6F6_00609720E0A1_.wvu.FilterData" localSheetId="8" hidden="1">#REF!</definedName>
    <definedName name="Z_6BA141F6_E104_11DA_B6F6_00609720E0A1_.wvu.FilterData" localSheetId="12" hidden="1">#REF!</definedName>
    <definedName name="Z_6BA141F6_E104_11DA_B6F6_00609720E0A1_.wvu.FilterData" hidden="1">#REF!</definedName>
    <definedName name="Z_6BA141F6_E104_11DA_B6F6_00609720E0A1_.wvu.PrintArea" localSheetId="8" hidden="1">#REF!</definedName>
    <definedName name="Z_6BA141F6_E104_11DA_B6F6_00609720E0A1_.wvu.PrintArea" localSheetId="12" hidden="1">#REF!</definedName>
    <definedName name="Z_6BA141F6_E104_11DA_B6F6_00609720E0A1_.wvu.PrintArea" hidden="1">#REF!</definedName>
    <definedName name="Z_6BA141F6_E104_11DA_B6F6_00609720E0A1_.wvu.PrintTitles" localSheetId="8" hidden="1">#REF!</definedName>
    <definedName name="Z_6BA141F6_E104_11DA_B6F6_00609720E0A1_.wvu.PrintTitles" localSheetId="12" hidden="1">#REF!</definedName>
    <definedName name="Z_6BA141F6_E104_11DA_B6F6_00609720E0A1_.wvu.PrintTitles" hidden="1">#REF!</definedName>
    <definedName name="Z_726673D2_C579_4EF3_83C7_45DC3792EA6A_.wvu.FilterData" localSheetId="8" hidden="1">#REF!</definedName>
    <definedName name="Z_726673D2_C579_4EF3_83C7_45DC3792EA6A_.wvu.FilterData" localSheetId="12" hidden="1">#REF!</definedName>
    <definedName name="Z_726673D2_C579_4EF3_83C7_45DC3792EA6A_.wvu.FilterData" hidden="1">#REF!</definedName>
    <definedName name="Z_726673D2_C579_4EF3_83C7_45DC3792EA6A_.wvu.PrintArea" localSheetId="8" hidden="1">#REF!</definedName>
    <definedName name="Z_726673D2_C579_4EF3_83C7_45DC3792EA6A_.wvu.PrintArea" localSheetId="12" hidden="1">#REF!</definedName>
    <definedName name="Z_726673D2_C579_4EF3_83C7_45DC3792EA6A_.wvu.PrintArea" hidden="1">#REF!</definedName>
    <definedName name="Z_726673D2_C579_4EF3_83C7_45DC3792EA6A_.wvu.PrintTitles" localSheetId="8" hidden="1">#REF!</definedName>
    <definedName name="Z_726673D2_C579_4EF3_83C7_45DC3792EA6A_.wvu.PrintTitles" localSheetId="12" hidden="1">#REF!</definedName>
    <definedName name="Z_726673D2_C579_4EF3_83C7_45DC3792EA6A_.wvu.PrintTitles" hidden="1">#REF!</definedName>
    <definedName name="Z_729969D8_DFDA_47B9_ADA2_E05CF62B3DEF_.wvu.FilterData" localSheetId="8" hidden="1">#REF!</definedName>
    <definedName name="Z_729969D8_DFDA_47B9_ADA2_E05CF62B3DEF_.wvu.FilterData" localSheetId="12" hidden="1">#REF!</definedName>
    <definedName name="Z_729969D8_DFDA_47B9_ADA2_E05CF62B3DEF_.wvu.FilterData" hidden="1">#REF!</definedName>
    <definedName name="Z_729969D8_DFDA_47B9_ADA2_E05CF62B3DEF_.wvu.PrintArea" localSheetId="8" hidden="1">#REF!</definedName>
    <definedName name="Z_729969D8_DFDA_47B9_ADA2_E05CF62B3DEF_.wvu.PrintArea" localSheetId="12" hidden="1">#REF!</definedName>
    <definedName name="Z_729969D8_DFDA_47B9_ADA2_E05CF62B3DEF_.wvu.PrintArea" hidden="1">#REF!</definedName>
    <definedName name="Z_729969D8_DFDA_47B9_ADA2_E05CF62B3DEF_.wvu.PrintTitles" localSheetId="8" hidden="1">#REF!</definedName>
    <definedName name="Z_729969D8_DFDA_47B9_ADA2_E05CF62B3DEF_.wvu.PrintTitles" localSheetId="12" hidden="1">#REF!</definedName>
    <definedName name="Z_729969D8_DFDA_47B9_ADA2_E05CF62B3DEF_.wvu.PrintTitles" hidden="1">#REF!</definedName>
    <definedName name="Z_75EDDC88_CA8C_4671_911D_25D74F37EC47_.wvu.FilterData" localSheetId="8" hidden="1">#REF!</definedName>
    <definedName name="Z_75EDDC88_CA8C_4671_911D_25D74F37EC47_.wvu.FilterData" localSheetId="12" hidden="1">#REF!</definedName>
    <definedName name="Z_75EDDC88_CA8C_4671_911D_25D74F37EC47_.wvu.FilterData" hidden="1">#REF!</definedName>
    <definedName name="Z_75EDDC88_CA8C_4671_911D_25D74F37EC47_.wvu.PrintArea" localSheetId="8" hidden="1">#REF!</definedName>
    <definedName name="Z_75EDDC88_CA8C_4671_911D_25D74F37EC47_.wvu.PrintArea" localSheetId="12" hidden="1">#REF!</definedName>
    <definedName name="Z_75EDDC88_CA8C_4671_911D_25D74F37EC47_.wvu.PrintArea" hidden="1">#REF!</definedName>
    <definedName name="Z_75EDDC88_CA8C_4671_911D_25D74F37EC47_.wvu.PrintTitles" localSheetId="8" hidden="1">#REF!</definedName>
    <definedName name="Z_75EDDC88_CA8C_4671_911D_25D74F37EC47_.wvu.PrintTitles" localSheetId="12" hidden="1">#REF!</definedName>
    <definedName name="Z_75EDDC88_CA8C_4671_911D_25D74F37EC47_.wvu.PrintTitles" hidden="1">#REF!</definedName>
    <definedName name="Z_80573755_2D8B_4158_BD3A_CC331B950748_.wvu.FilterData" localSheetId="8" hidden="1">#REF!</definedName>
    <definedName name="Z_80573755_2D8B_4158_BD3A_CC331B950748_.wvu.FilterData" localSheetId="12" hidden="1">#REF!</definedName>
    <definedName name="Z_80573755_2D8B_4158_BD3A_CC331B950748_.wvu.FilterData" hidden="1">#REF!</definedName>
    <definedName name="Z_80573755_2D8B_4158_BD3A_CC331B950748_.wvu.PrintArea" localSheetId="8" hidden="1">#REF!</definedName>
    <definedName name="Z_80573755_2D8B_4158_BD3A_CC331B950748_.wvu.PrintArea" localSheetId="12" hidden="1">#REF!</definedName>
    <definedName name="Z_80573755_2D8B_4158_BD3A_CC331B950748_.wvu.PrintArea" hidden="1">#REF!</definedName>
    <definedName name="Z_80573755_2D8B_4158_BD3A_CC331B950748_.wvu.PrintTitles" localSheetId="8" hidden="1">#REF!</definedName>
    <definedName name="Z_80573755_2D8B_4158_BD3A_CC331B950748_.wvu.PrintTitles" localSheetId="12" hidden="1">#REF!</definedName>
    <definedName name="Z_80573755_2D8B_4158_BD3A_CC331B950748_.wvu.PrintTitles" hidden="1">#REF!</definedName>
    <definedName name="Z_9C7B0D6D_4DDE_4C72_B23F_2E183F63ECB1_.wvu.FilterData" localSheetId="8" hidden="1">#REF!</definedName>
    <definedName name="Z_9C7B0D6D_4DDE_4C72_B23F_2E183F63ECB1_.wvu.FilterData" localSheetId="12" hidden="1">#REF!</definedName>
    <definedName name="Z_9C7B0D6D_4DDE_4C72_B23F_2E183F63ECB1_.wvu.FilterData" hidden="1">#REF!</definedName>
    <definedName name="Z_9C7B0D6D_4DDE_4C72_B23F_2E183F63ECB1_.wvu.PrintArea" localSheetId="8" hidden="1">#REF!</definedName>
    <definedName name="Z_9C7B0D6D_4DDE_4C72_B23F_2E183F63ECB1_.wvu.PrintArea" localSheetId="12" hidden="1">#REF!</definedName>
    <definedName name="Z_9C7B0D6D_4DDE_4C72_B23F_2E183F63ECB1_.wvu.PrintArea" hidden="1">#REF!</definedName>
    <definedName name="Z_9C7B0D6D_4DDE_4C72_B23F_2E183F63ECB1_.wvu.PrintTitles" localSheetId="8" hidden="1">#REF!</definedName>
    <definedName name="Z_9C7B0D6D_4DDE_4C72_B23F_2E183F63ECB1_.wvu.PrintTitles" localSheetId="12" hidden="1">#REF!</definedName>
    <definedName name="Z_9C7B0D6D_4DDE_4C72_B23F_2E183F63ECB1_.wvu.PrintTitles" hidden="1">#REF!</definedName>
    <definedName name="Z_9C8B6436_249F_426A_96DC_EEE5E7CB7D1B_.wvu.FilterData" localSheetId="8" hidden="1">#REF!</definedName>
    <definedName name="Z_9C8B6436_249F_426A_96DC_EEE5E7CB7D1B_.wvu.FilterData" localSheetId="12" hidden="1">#REF!</definedName>
    <definedName name="Z_9C8B6436_249F_426A_96DC_EEE5E7CB7D1B_.wvu.FilterData" hidden="1">#REF!</definedName>
    <definedName name="Z_9C8B6436_249F_426A_96DC_EEE5E7CB7D1B_.wvu.PrintArea" localSheetId="8" hidden="1">#REF!</definedName>
    <definedName name="Z_9C8B6436_249F_426A_96DC_EEE5E7CB7D1B_.wvu.PrintArea" localSheetId="12" hidden="1">#REF!</definedName>
    <definedName name="Z_9C8B6436_249F_426A_96DC_EEE5E7CB7D1B_.wvu.PrintArea" hidden="1">#REF!</definedName>
    <definedName name="Z_9C8B6436_249F_426A_96DC_EEE5E7CB7D1B_.wvu.PrintTitles" localSheetId="8" hidden="1">#REF!</definedName>
    <definedName name="Z_9C8B6436_249F_426A_96DC_EEE5E7CB7D1B_.wvu.PrintTitles" localSheetId="12" hidden="1">#REF!</definedName>
    <definedName name="Z_9C8B6436_249F_426A_96DC_EEE5E7CB7D1B_.wvu.PrintTitles" hidden="1">#REF!</definedName>
    <definedName name="Z_9FCFD0D5_270B_4F36_B422_02EF7A3700B8_.wvu.FilterData" localSheetId="8" hidden="1">#REF!</definedName>
    <definedName name="Z_9FCFD0D5_270B_4F36_B422_02EF7A3700B8_.wvu.FilterData" localSheetId="12" hidden="1">#REF!</definedName>
    <definedName name="Z_9FCFD0D5_270B_4F36_B422_02EF7A3700B8_.wvu.FilterData" hidden="1">#REF!</definedName>
    <definedName name="Z_9FCFD0D5_270B_4F36_B422_02EF7A3700B8_.wvu.PrintArea" localSheetId="8" hidden="1">#REF!</definedName>
    <definedName name="Z_9FCFD0D5_270B_4F36_B422_02EF7A3700B8_.wvu.PrintArea" localSheetId="12" hidden="1">#REF!</definedName>
    <definedName name="Z_9FCFD0D5_270B_4F36_B422_02EF7A3700B8_.wvu.PrintArea" hidden="1">#REF!</definedName>
    <definedName name="Z_9FCFD0D5_270B_4F36_B422_02EF7A3700B8_.wvu.PrintTitles" localSheetId="8" hidden="1">#REF!</definedName>
    <definedName name="Z_9FCFD0D5_270B_4F36_B422_02EF7A3700B8_.wvu.PrintTitles" localSheetId="12" hidden="1">#REF!</definedName>
    <definedName name="Z_9FCFD0D5_270B_4F36_B422_02EF7A3700B8_.wvu.PrintTitles" hidden="1">#REF!</definedName>
    <definedName name="Z_9FE8FF3F_4486_44D6_9AFB_43CC5B824BF9_.wvu.FilterData" localSheetId="8" hidden="1">#REF!</definedName>
    <definedName name="Z_9FE8FF3F_4486_44D6_9AFB_43CC5B824BF9_.wvu.FilterData" localSheetId="12" hidden="1">#REF!</definedName>
    <definedName name="Z_9FE8FF3F_4486_44D6_9AFB_43CC5B824BF9_.wvu.FilterData" hidden="1">#REF!</definedName>
    <definedName name="Z_9FE8FF3F_4486_44D6_9AFB_43CC5B824BF9_.wvu.PrintArea" localSheetId="8" hidden="1">#REF!</definedName>
    <definedName name="Z_9FE8FF3F_4486_44D6_9AFB_43CC5B824BF9_.wvu.PrintArea" localSheetId="12" hidden="1">#REF!</definedName>
    <definedName name="Z_9FE8FF3F_4486_44D6_9AFB_43CC5B824BF9_.wvu.PrintArea" hidden="1">#REF!</definedName>
    <definedName name="Z_9FE8FF3F_4486_44D6_9AFB_43CC5B824BF9_.wvu.PrintTitles" localSheetId="8" hidden="1">#REF!</definedName>
    <definedName name="Z_9FE8FF3F_4486_44D6_9AFB_43CC5B824BF9_.wvu.PrintTitles" localSheetId="12" hidden="1">#REF!</definedName>
    <definedName name="Z_9FE8FF3F_4486_44D6_9AFB_43CC5B824BF9_.wvu.PrintTitles" hidden="1">#REF!</definedName>
    <definedName name="Z_A3DE26BA_CF48_4654_9BE9_FAEB3C301C95_.wvu.FilterData" localSheetId="8" hidden="1">#REF!</definedName>
    <definedName name="Z_A3DE26BA_CF48_4654_9BE9_FAEB3C301C95_.wvu.FilterData" localSheetId="12" hidden="1">#REF!</definedName>
    <definedName name="Z_A3DE26BA_CF48_4654_9BE9_FAEB3C301C95_.wvu.FilterData" hidden="1">#REF!</definedName>
    <definedName name="Z_A3DE26BA_CF48_4654_9BE9_FAEB3C301C95_.wvu.PrintArea" localSheetId="8" hidden="1">#REF!</definedName>
    <definedName name="Z_A3DE26BA_CF48_4654_9BE9_FAEB3C301C95_.wvu.PrintArea" localSheetId="12" hidden="1">#REF!</definedName>
    <definedName name="Z_A3DE26BA_CF48_4654_9BE9_FAEB3C301C95_.wvu.PrintArea" hidden="1">#REF!</definedName>
    <definedName name="Z_A3DE26BA_CF48_4654_9BE9_FAEB3C301C95_.wvu.PrintTitles" localSheetId="8" hidden="1">#REF!</definedName>
    <definedName name="Z_A3DE26BA_CF48_4654_9BE9_FAEB3C301C95_.wvu.PrintTitles" localSheetId="12" hidden="1">#REF!</definedName>
    <definedName name="Z_A3DE26BA_CF48_4654_9BE9_FAEB3C301C95_.wvu.PrintTitles" hidden="1">#REF!</definedName>
    <definedName name="Z_AAA1DD33_F1E3_423A_B1F2_E8567F4D95A5_.wvu.FilterData" localSheetId="8" hidden="1">#REF!</definedName>
    <definedName name="Z_AAA1DD33_F1E3_423A_B1F2_E8567F4D95A5_.wvu.FilterData" localSheetId="12" hidden="1">#REF!</definedName>
    <definedName name="Z_AAA1DD33_F1E3_423A_B1F2_E8567F4D95A5_.wvu.FilterData" hidden="1">#REF!</definedName>
    <definedName name="Z_AAA1DD33_F1E3_423A_B1F2_E8567F4D95A5_.wvu.PrintArea" localSheetId="8" hidden="1">#REF!</definedName>
    <definedName name="Z_AAA1DD33_F1E3_423A_B1F2_E8567F4D95A5_.wvu.PrintArea" localSheetId="12" hidden="1">#REF!</definedName>
    <definedName name="Z_AAA1DD33_F1E3_423A_B1F2_E8567F4D95A5_.wvu.PrintArea" hidden="1">#REF!</definedName>
    <definedName name="Z_AAA1DD33_F1E3_423A_B1F2_E8567F4D95A5_.wvu.PrintTitles" localSheetId="8" hidden="1">#REF!</definedName>
    <definedName name="Z_AAA1DD33_F1E3_423A_B1F2_E8567F4D95A5_.wvu.PrintTitles" localSheetId="12" hidden="1">#REF!</definedName>
    <definedName name="Z_AAA1DD33_F1E3_423A_B1F2_E8567F4D95A5_.wvu.PrintTitles" hidden="1">#REF!</definedName>
    <definedName name="Z_B4899972_EBDC_11DA_B6F6_00609720E0A1_.wvu.FilterData" localSheetId="8" hidden="1">#REF!</definedName>
    <definedName name="Z_B4899972_EBDC_11DA_B6F6_00609720E0A1_.wvu.FilterData" localSheetId="12" hidden="1">#REF!</definedName>
    <definedName name="Z_B4899972_EBDC_11DA_B6F6_00609720E0A1_.wvu.FilterData" hidden="1">#REF!</definedName>
    <definedName name="Z_B4899972_EBDC_11DA_B6F6_00609720E0A1_.wvu.PrintArea" localSheetId="8" hidden="1">#REF!</definedName>
    <definedName name="Z_B4899972_EBDC_11DA_B6F6_00609720E0A1_.wvu.PrintArea" localSheetId="12" hidden="1">#REF!</definedName>
    <definedName name="Z_B4899972_EBDC_11DA_B6F6_00609720E0A1_.wvu.PrintArea" hidden="1">#REF!</definedName>
    <definedName name="Z_B4899972_EBDC_11DA_B6F6_00609720E0A1_.wvu.PrintTitles" localSheetId="8" hidden="1">#REF!</definedName>
    <definedName name="Z_B4899972_EBDC_11DA_B6F6_00609720E0A1_.wvu.PrintTitles" localSheetId="12" hidden="1">#REF!</definedName>
    <definedName name="Z_B4899972_EBDC_11DA_B6F6_00609720E0A1_.wvu.PrintTitles" hidden="1">#REF!</definedName>
    <definedName name="Z_B4899973_EBDC_11DA_B6F6_00609720E0A1_.wvu.FilterData" localSheetId="8" hidden="1">#REF!</definedName>
    <definedName name="Z_B4899973_EBDC_11DA_B6F6_00609720E0A1_.wvu.FilterData" localSheetId="12" hidden="1">#REF!</definedName>
    <definedName name="Z_B4899973_EBDC_11DA_B6F6_00609720E0A1_.wvu.FilterData" hidden="1">#REF!</definedName>
    <definedName name="Z_B4899973_EBDC_11DA_B6F6_00609720E0A1_.wvu.PrintArea" localSheetId="8" hidden="1">#REF!</definedName>
    <definedName name="Z_B4899973_EBDC_11DA_B6F6_00609720E0A1_.wvu.PrintArea" localSheetId="12" hidden="1">#REF!</definedName>
    <definedName name="Z_B4899973_EBDC_11DA_B6F6_00609720E0A1_.wvu.PrintArea" hidden="1">#REF!</definedName>
    <definedName name="Z_B4899973_EBDC_11DA_B6F6_00609720E0A1_.wvu.PrintTitles" localSheetId="8" hidden="1">#REF!</definedName>
    <definedName name="Z_B4899973_EBDC_11DA_B6F6_00609720E0A1_.wvu.PrintTitles" localSheetId="12" hidden="1">#REF!</definedName>
    <definedName name="Z_B4899973_EBDC_11DA_B6F6_00609720E0A1_.wvu.PrintTitles" hidden="1">#REF!</definedName>
    <definedName name="Z_B4899974_EBDC_11DA_B6F6_00609720E0A1_.wvu.FilterData" localSheetId="8" hidden="1">#REF!</definedName>
    <definedName name="Z_B4899974_EBDC_11DA_B6F6_00609720E0A1_.wvu.FilterData" localSheetId="12" hidden="1">#REF!</definedName>
    <definedName name="Z_B4899974_EBDC_11DA_B6F6_00609720E0A1_.wvu.FilterData" hidden="1">#REF!</definedName>
    <definedName name="Z_B4899974_EBDC_11DA_B6F6_00609720E0A1_.wvu.PrintArea" localSheetId="8" hidden="1">#REF!</definedName>
    <definedName name="Z_B4899974_EBDC_11DA_B6F6_00609720E0A1_.wvu.PrintArea" localSheetId="12" hidden="1">#REF!</definedName>
    <definedName name="Z_B4899974_EBDC_11DA_B6F6_00609720E0A1_.wvu.PrintArea" hidden="1">#REF!</definedName>
    <definedName name="Z_B4899974_EBDC_11DA_B6F6_00609720E0A1_.wvu.PrintTitles" localSheetId="8" hidden="1">#REF!</definedName>
    <definedName name="Z_B4899974_EBDC_11DA_B6F6_00609720E0A1_.wvu.PrintTitles" localSheetId="12" hidden="1">#REF!</definedName>
    <definedName name="Z_B4899974_EBDC_11DA_B6F6_00609720E0A1_.wvu.PrintTitles" hidden="1">#REF!</definedName>
    <definedName name="Z_B4899975_EBDC_11DA_B6F6_00609720E0A1_.wvu.FilterData" localSheetId="8" hidden="1">#REF!</definedName>
    <definedName name="Z_B4899975_EBDC_11DA_B6F6_00609720E0A1_.wvu.FilterData" localSheetId="12" hidden="1">#REF!</definedName>
    <definedName name="Z_B4899975_EBDC_11DA_B6F6_00609720E0A1_.wvu.FilterData" hidden="1">#REF!</definedName>
    <definedName name="Z_B4899975_EBDC_11DA_B6F6_00609720E0A1_.wvu.PrintArea" localSheetId="8" hidden="1">#REF!</definedName>
    <definedName name="Z_B4899975_EBDC_11DA_B6F6_00609720E0A1_.wvu.PrintArea" localSheetId="12" hidden="1">#REF!</definedName>
    <definedName name="Z_B4899975_EBDC_11DA_B6F6_00609720E0A1_.wvu.PrintArea" hidden="1">#REF!</definedName>
    <definedName name="Z_B4899975_EBDC_11DA_B6F6_00609720E0A1_.wvu.PrintTitles" localSheetId="8" hidden="1">#REF!</definedName>
    <definedName name="Z_B4899975_EBDC_11DA_B6F6_00609720E0A1_.wvu.PrintTitles" localSheetId="12" hidden="1">#REF!</definedName>
    <definedName name="Z_B4899975_EBDC_11DA_B6F6_00609720E0A1_.wvu.PrintTitles" hidden="1">#REF!</definedName>
    <definedName name="Z_B4899976_EBDC_11DA_B6F6_00609720E0A1_.wvu.FilterData" localSheetId="8" hidden="1">#REF!</definedName>
    <definedName name="Z_B4899976_EBDC_11DA_B6F6_00609720E0A1_.wvu.FilterData" localSheetId="12" hidden="1">#REF!</definedName>
    <definedName name="Z_B4899976_EBDC_11DA_B6F6_00609720E0A1_.wvu.FilterData" hidden="1">#REF!</definedName>
    <definedName name="Z_B4899976_EBDC_11DA_B6F6_00609720E0A1_.wvu.PrintArea" localSheetId="8" hidden="1">#REF!</definedName>
    <definedName name="Z_B4899976_EBDC_11DA_B6F6_00609720E0A1_.wvu.PrintArea" localSheetId="12" hidden="1">#REF!</definedName>
    <definedName name="Z_B4899976_EBDC_11DA_B6F6_00609720E0A1_.wvu.PrintArea" hidden="1">#REF!</definedName>
    <definedName name="Z_B4899976_EBDC_11DA_B6F6_00609720E0A1_.wvu.PrintTitles" localSheetId="8" hidden="1">#REF!</definedName>
    <definedName name="Z_B4899976_EBDC_11DA_B6F6_00609720E0A1_.wvu.PrintTitles" localSheetId="12" hidden="1">#REF!</definedName>
    <definedName name="Z_B4899976_EBDC_11DA_B6F6_00609720E0A1_.wvu.PrintTitles" hidden="1">#REF!</definedName>
    <definedName name="Z_C24E6469_C4CC_430B_8814_72DD019DF2C8_.wvu.FilterData" localSheetId="8" hidden="1">#REF!</definedName>
    <definedName name="Z_C24E6469_C4CC_430B_8814_72DD019DF2C8_.wvu.FilterData" localSheetId="12" hidden="1">#REF!</definedName>
    <definedName name="Z_C24E6469_C4CC_430B_8814_72DD019DF2C8_.wvu.FilterData" hidden="1">#REF!</definedName>
    <definedName name="Z_C24E6469_C4CC_430B_8814_72DD019DF2C8_.wvu.PrintArea" localSheetId="8" hidden="1">#REF!</definedName>
    <definedName name="Z_C24E6469_C4CC_430B_8814_72DD019DF2C8_.wvu.PrintArea" localSheetId="12" hidden="1">#REF!</definedName>
    <definedName name="Z_C24E6469_C4CC_430B_8814_72DD019DF2C8_.wvu.PrintArea" hidden="1">#REF!</definedName>
    <definedName name="Z_C24E6469_C4CC_430B_8814_72DD019DF2C8_.wvu.PrintTitles" localSheetId="8" hidden="1">#REF!</definedName>
    <definedName name="Z_C24E6469_C4CC_430B_8814_72DD019DF2C8_.wvu.PrintTitles" localSheetId="12" hidden="1">#REF!</definedName>
    <definedName name="Z_C24E6469_C4CC_430B_8814_72DD019DF2C8_.wvu.PrintTitles" hidden="1">#REF!</definedName>
    <definedName name="Z_CA61CA57_E7CE_4A4D_974A_F3124BCA2797_.wvu.FilterData" localSheetId="8" hidden="1">#REF!</definedName>
    <definedName name="Z_CA61CA57_E7CE_4A4D_974A_F3124BCA2797_.wvu.FilterData" localSheetId="12" hidden="1">#REF!</definedName>
    <definedName name="Z_CA61CA57_E7CE_4A4D_974A_F3124BCA2797_.wvu.FilterData" hidden="1">#REF!</definedName>
    <definedName name="Z_CA61CA57_E7CE_4A4D_974A_F3124BCA2797_.wvu.PrintArea" localSheetId="8" hidden="1">#REF!</definedName>
    <definedName name="Z_CA61CA57_E7CE_4A4D_974A_F3124BCA2797_.wvu.PrintArea" localSheetId="12" hidden="1">#REF!</definedName>
    <definedName name="Z_CA61CA57_E7CE_4A4D_974A_F3124BCA2797_.wvu.PrintArea" hidden="1">#REF!</definedName>
    <definedName name="Z_CA61CA57_E7CE_4A4D_974A_F3124BCA2797_.wvu.PrintTitles" localSheetId="8" hidden="1">#REF!</definedName>
    <definedName name="Z_CA61CA57_E7CE_4A4D_974A_F3124BCA2797_.wvu.PrintTitles" localSheetId="12" hidden="1">#REF!</definedName>
    <definedName name="Z_CA61CA57_E7CE_4A4D_974A_F3124BCA2797_.wvu.PrintTitles" hidden="1">#REF!</definedName>
    <definedName name="Z_D55C8B2E_861A_459E_9D09_3AF38A1DE99E_.wvu.Rows" localSheetId="8" hidden="1">[31]Presentacion!#REF!</definedName>
    <definedName name="Z_D55C8B2E_861A_459E_9D09_3AF38A1DE99E_.wvu.Rows" localSheetId="12" hidden="1">[31]Presentacion!#REF!</definedName>
    <definedName name="Z_D55C8B2E_861A_459E_9D09_3AF38A1DE99E_.wvu.Rows" hidden="1">[31]Presentacion!#REF!</definedName>
    <definedName name="Z_DA4D5A8F_12FA_42F5_A8BB_526600E97433_.wvu.FilterData" localSheetId="8" hidden="1">#REF!</definedName>
    <definedName name="Z_DA4D5A8F_12FA_42F5_A8BB_526600E97433_.wvu.FilterData" localSheetId="12" hidden="1">#REF!</definedName>
    <definedName name="Z_DA4D5A8F_12FA_42F5_A8BB_526600E97433_.wvu.FilterData" hidden="1">#REF!</definedName>
    <definedName name="Z_DA4D5A8F_12FA_42F5_A8BB_526600E97433_.wvu.PrintArea" localSheetId="8" hidden="1">#REF!</definedName>
    <definedName name="Z_DA4D5A8F_12FA_42F5_A8BB_526600E97433_.wvu.PrintArea" localSheetId="12" hidden="1">#REF!</definedName>
    <definedName name="Z_DA4D5A8F_12FA_42F5_A8BB_526600E97433_.wvu.PrintArea" hidden="1">#REF!</definedName>
    <definedName name="Z_DA4D5A8F_12FA_42F5_A8BB_526600E97433_.wvu.PrintTitles" localSheetId="8" hidden="1">#REF!</definedName>
    <definedName name="Z_DA4D5A8F_12FA_42F5_A8BB_526600E97433_.wvu.PrintTitles" localSheetId="12" hidden="1">#REF!</definedName>
    <definedName name="Z_DA4D5A8F_12FA_42F5_A8BB_526600E97433_.wvu.PrintTitles" hidden="1">#REF!</definedName>
    <definedName name="Z_DFB4C5EB_A8D3_475E_B627_EA98F95F9220_.wvu.FilterData" localSheetId="8" hidden="1">#REF!</definedName>
    <definedName name="Z_DFB4C5EB_A8D3_475E_B627_EA98F95F9220_.wvu.FilterData" localSheetId="12" hidden="1">#REF!</definedName>
    <definedName name="Z_DFB4C5EB_A8D3_475E_B627_EA98F95F9220_.wvu.FilterData" hidden="1">#REF!</definedName>
    <definedName name="Z_DFB4C5EB_A8D3_475E_B627_EA98F95F9220_.wvu.PrintArea" localSheetId="8" hidden="1">#REF!</definedName>
    <definedName name="Z_DFB4C5EB_A8D3_475E_B627_EA98F95F9220_.wvu.PrintArea" localSheetId="12" hidden="1">#REF!</definedName>
    <definedName name="Z_DFB4C5EB_A8D3_475E_B627_EA98F95F9220_.wvu.PrintArea" hidden="1">#REF!</definedName>
    <definedName name="Z_DFB4C5EB_A8D3_475E_B627_EA98F95F9220_.wvu.PrintTitles" localSheetId="8" hidden="1">#REF!</definedName>
    <definedName name="Z_DFB4C5EB_A8D3_475E_B627_EA98F95F9220_.wvu.PrintTitles" localSheetId="12" hidden="1">#REF!</definedName>
    <definedName name="Z_DFB4C5EB_A8D3_475E_B627_EA98F95F9220_.wvu.PrintTitles" hidden="1">#REF!</definedName>
    <definedName name="Z_F2B990A1_57B3_4766_8C3D_4D3A5265BAEF_.wvu.FilterData" localSheetId="8" hidden="1">#REF!</definedName>
    <definedName name="Z_F2B990A1_57B3_4766_8C3D_4D3A5265BAEF_.wvu.FilterData" localSheetId="12" hidden="1">#REF!</definedName>
    <definedName name="Z_F2B990A1_57B3_4766_8C3D_4D3A5265BAEF_.wvu.FilterData" hidden="1">#REF!</definedName>
    <definedName name="Z_F2B990A1_57B3_4766_8C3D_4D3A5265BAEF_.wvu.PrintArea" localSheetId="8" hidden="1">#REF!</definedName>
    <definedName name="Z_F2B990A1_57B3_4766_8C3D_4D3A5265BAEF_.wvu.PrintArea" localSheetId="12" hidden="1">#REF!</definedName>
    <definedName name="Z_F2B990A1_57B3_4766_8C3D_4D3A5265BAEF_.wvu.PrintArea" hidden="1">#REF!</definedName>
    <definedName name="Z_F2B990A1_57B3_4766_8C3D_4D3A5265BAEF_.wvu.PrintTitles" localSheetId="8" hidden="1">#REF!</definedName>
    <definedName name="Z_F2B990A1_57B3_4766_8C3D_4D3A5265BAEF_.wvu.PrintTitles" localSheetId="12" hidden="1">#REF!</definedName>
    <definedName name="Z_F2B990A1_57B3_4766_8C3D_4D3A5265BAEF_.wvu.PrintTitles" hidden="1">#REF!</definedName>
    <definedName name="Z_F540D718_D9AA_403F_AE49_60D937FD77E5_.wvu.Rows" localSheetId="8" hidden="1">[31]Presentacion!#REF!</definedName>
    <definedName name="Z_F540D718_D9AA_403F_AE49_60D937FD77E5_.wvu.Rows" localSheetId="12" hidden="1">[31]Presentacion!#REF!</definedName>
    <definedName name="Z_F540D718_D9AA_403F_AE49_60D937FD77E5_.wvu.Rows" hidden="1">[31]Presentacion!#REF!</definedName>
    <definedName name="Z_F9482E1F_92B8_43D8_949A_7DDCF2E63A19_.wvu.FilterData" localSheetId="8" hidden="1">#REF!</definedName>
    <definedName name="Z_F9482E1F_92B8_43D8_949A_7DDCF2E63A19_.wvu.FilterData" localSheetId="12" hidden="1">#REF!</definedName>
    <definedName name="Z_F9482E1F_92B8_43D8_949A_7DDCF2E63A19_.wvu.FilterData" hidden="1">#REF!</definedName>
    <definedName name="Z_F9482E1F_92B8_43D8_949A_7DDCF2E63A19_.wvu.PrintArea" localSheetId="8" hidden="1">#REF!</definedName>
    <definedName name="Z_F9482E1F_92B8_43D8_949A_7DDCF2E63A19_.wvu.PrintArea" localSheetId="12" hidden="1">#REF!</definedName>
    <definedName name="Z_F9482E1F_92B8_43D8_949A_7DDCF2E63A19_.wvu.PrintArea" hidden="1">#REF!</definedName>
    <definedName name="Z_F9482E1F_92B8_43D8_949A_7DDCF2E63A19_.wvu.PrintTitles" localSheetId="8" hidden="1">#REF!</definedName>
    <definedName name="Z_F9482E1F_92B8_43D8_949A_7DDCF2E63A19_.wvu.PrintTitles" localSheetId="12" hidden="1">#REF!</definedName>
    <definedName name="Z_F9482E1F_92B8_43D8_949A_7DDCF2E63A19_.wvu.PrintTitles" hidden="1">#REF!</definedName>
    <definedName name="Z_L_I_T_E_N">#N/A</definedName>
    <definedName name="zz" localSheetId="8">#REF!</definedName>
    <definedName name="zz" localSheetId="12">#REF!</definedName>
    <definedName name="zz">#REF!</definedName>
    <definedName name="ZZZZZZZZZZZ" localSheetId="8">'[67]A. P. U.'!#REF!</definedName>
    <definedName name="ZZZZZZZZZZZ" localSheetId="3">'[67]A. P. U.'!#REF!</definedName>
    <definedName name="ZZZZZZZZZZZ" localSheetId="12">'[67]A. P. U.'!#REF!</definedName>
    <definedName name="ZZZZZZZZZZZ">'[67]A. P. U.'!#REF!</definedName>
    <definedName name="ㄱ" localSheetId="8">#REF!</definedName>
    <definedName name="ㄱ" localSheetId="12">#REF!</definedName>
    <definedName name="ㄱ">#REF!</definedName>
    <definedName name="강1" localSheetId="8">#REF!</definedName>
    <definedName name="강1" localSheetId="12">#REF!</definedName>
    <definedName name="강1">#REF!</definedName>
    <definedName name="강2" localSheetId="8">#REF!</definedName>
    <definedName name="강2" localSheetId="12">#REF!</definedName>
    <definedName name="강2">#REF!</definedName>
    <definedName name="강3" localSheetId="8">#REF!</definedName>
    <definedName name="강3" localSheetId="12">#REF!</definedName>
    <definedName name="강3">#REF!</definedName>
    <definedName name="건">#N/A</definedName>
    <definedName name="건축" localSheetId="8">#REF!</definedName>
    <definedName name="건축" localSheetId="12">#REF!</definedName>
    <definedName name="건축">#REF!</definedName>
    <definedName name="견적비교" localSheetId="8">#REF!</definedName>
    <definedName name="견적비교" localSheetId="12">#REF!</definedName>
    <definedName name="견적비교">#REF!</definedName>
    <definedName name="계획" localSheetId="8">#REF!</definedName>
    <definedName name="계획" localSheetId="12">#REF!</definedName>
    <definedName name="계획">#REF!</definedName>
    <definedName name="공일" localSheetId="8">#REF!</definedName>
    <definedName name="공일" localSheetId="12">#REF!</definedName>
    <definedName name="공일">#REF!</definedName>
    <definedName name="기계" localSheetId="8">#REF!</definedName>
    <definedName name="기계" localSheetId="12">#REF!</definedName>
    <definedName name="기계">#REF!</definedName>
    <definedName name="기계1" localSheetId="8">#REF!</definedName>
    <definedName name="기계1" localSheetId="12">#REF!</definedName>
    <definedName name="기계1">#REF!</definedName>
    <definedName name="기타" localSheetId="8">#REF!</definedName>
    <definedName name="기타" localSheetId="12">#REF!</definedName>
    <definedName name="기타">#REF!</definedName>
    <definedName name="김1" localSheetId="8">#REF!</definedName>
    <definedName name="김1" localSheetId="12">#REF!</definedName>
    <definedName name="김1">#REF!</definedName>
    <definedName name="김2" localSheetId="8">#REF!</definedName>
    <definedName name="김2" localSheetId="12">#REF!</definedName>
    <definedName name="김2">#REF!</definedName>
    <definedName name="김3" localSheetId="8">#REF!</definedName>
    <definedName name="김3" localSheetId="12">#REF!</definedName>
    <definedName name="김3">#REF!</definedName>
    <definedName name="김김김" localSheetId="8">#REF!</definedName>
    <definedName name="김김김" localSheetId="12">#REF!</definedName>
    <definedName name="김김김">#REF!</definedName>
    <definedName name="김성배_상무" localSheetId="8">#REF!</definedName>
    <definedName name="김성배_상무" localSheetId="12">#REF!</definedName>
    <definedName name="김성배_상무">#REF!</definedName>
    <definedName name="김전진행" localSheetId="8">#REF!</definedName>
    <definedName name="김전진행" localSheetId="12">#REF!</definedName>
    <definedName name="김전진행">#REF!</definedName>
    <definedName name="김전진행2" localSheetId="8">#REF!</definedName>
    <definedName name="김전진행2" localSheetId="12">#REF!</definedName>
    <definedName name="김전진행2">#REF!</definedName>
    <definedName name="김전청산" localSheetId="8">#REF!</definedName>
    <definedName name="김전청산" localSheetId="12">#REF!</definedName>
    <definedName name="김전청산">#REF!</definedName>
    <definedName name="김희진행" localSheetId="8">#REF!</definedName>
    <definedName name="김희진행" localSheetId="12">#REF!</definedName>
    <definedName name="김희진행">#REF!</definedName>
    <definedName name="김희진행2" localSheetId="8">#REF!</definedName>
    <definedName name="김희진행2" localSheetId="12">#REF!</definedName>
    <definedName name="김희진행2">#REF!</definedName>
    <definedName name="김희청산" localSheetId="8">#REF!</definedName>
    <definedName name="김희청산" localSheetId="12">#REF!</definedName>
    <definedName name="김희청산">#REF!</definedName>
    <definedName name="ㄴㄴㄴ">#N/A</definedName>
    <definedName name="ㄴㄴㄴㄴㅇ">#N/A</definedName>
    <definedName name="ㄴㅁㅁㄴㄴㅁ">#N/A</definedName>
    <definedName name="ㄴㅁㅇㄹ" hidden="1">{#N/A,#N/A,FALSE,"CCTV"}</definedName>
    <definedName name="내장1" localSheetId="8">#REF!</definedName>
    <definedName name="내장1" localSheetId="12">#REF!</definedName>
    <definedName name="내장1">#REF!</definedName>
    <definedName name="내장2" localSheetId="8">#REF!</definedName>
    <definedName name="내장2" localSheetId="12">#REF!</definedName>
    <definedName name="내장2">#REF!</definedName>
    <definedName name="내장3" localSheetId="8">#REF!</definedName>
    <definedName name="내장3" localSheetId="12">#REF!</definedName>
    <definedName name="내장3">#REF!</definedName>
    <definedName name="내장4" localSheetId="8">#REF!</definedName>
    <definedName name="내장4" localSheetId="12">#REF!</definedName>
    <definedName name="내장4">#REF!</definedName>
    <definedName name="내장5" localSheetId="8">#REF!</definedName>
    <definedName name="내장5" localSheetId="12">#REF!</definedName>
    <definedName name="내장5">#REF!</definedName>
    <definedName name="내장6" localSheetId="8">#REF!</definedName>
    <definedName name="내장6" localSheetId="12">#REF!</definedName>
    <definedName name="내장6">#REF!</definedName>
    <definedName name="내장7" localSheetId="8">#REF!</definedName>
    <definedName name="내장7" localSheetId="12">#REF!</definedName>
    <definedName name="내장7">#REF!</definedName>
    <definedName name="년초99" localSheetId="8">#REF!</definedName>
    <definedName name="년초99" localSheetId="12">#REF!</definedName>
    <definedName name="년초99">#REF!</definedName>
    <definedName name="ㄷㄷ">#N/A</definedName>
    <definedName name="당초계획" localSheetId="8" hidden="1">#REF!</definedName>
    <definedName name="당초계획" localSheetId="12" hidden="1">#REF!</definedName>
    <definedName name="당초계획" hidden="1">#REF!</definedName>
    <definedName name="ㄹㄹㄹㄹㅀㅎ">#N/A</definedName>
    <definedName name="ㅁ">#N/A</definedName>
    <definedName name="ㅁ139" localSheetId="8">#REF!</definedName>
    <definedName name="ㅁ139" localSheetId="12">#REF!</definedName>
    <definedName name="ㅁ139">#REF!</definedName>
    <definedName name="ㅁ835" localSheetId="8">#REF!</definedName>
    <definedName name="ㅁ835" localSheetId="12">#REF!</definedName>
    <definedName name="ㅁ835">#REF!</definedName>
    <definedName name="ㅁㄴㅁㅁ">#N/A</definedName>
    <definedName name="ㅁㅁㅁ" localSheetId="8">#REF!</definedName>
    <definedName name="ㅁㅁㅁ" localSheetId="12">#REF!</definedName>
    <definedName name="ㅁㅁㅁ">#REF!</definedName>
    <definedName name="문1" localSheetId="8">#REF!</definedName>
    <definedName name="문1" localSheetId="12">#REF!</definedName>
    <definedName name="문1">#REF!</definedName>
    <definedName name="문10" localSheetId="8">#REF!</definedName>
    <definedName name="문10" localSheetId="12">#REF!</definedName>
    <definedName name="문10">#REF!</definedName>
    <definedName name="문11" localSheetId="8">#REF!</definedName>
    <definedName name="문11" localSheetId="12">#REF!</definedName>
    <definedName name="문11">#REF!</definedName>
    <definedName name="문12" localSheetId="8">#REF!</definedName>
    <definedName name="문12" localSheetId="12">#REF!</definedName>
    <definedName name="문12">#REF!</definedName>
    <definedName name="문13" localSheetId="8">#REF!</definedName>
    <definedName name="문13" localSheetId="12">#REF!</definedName>
    <definedName name="문13">#REF!</definedName>
    <definedName name="문14" localSheetId="8">#REF!</definedName>
    <definedName name="문14" localSheetId="12">#REF!</definedName>
    <definedName name="문14">#REF!</definedName>
    <definedName name="문15" localSheetId="8">#REF!</definedName>
    <definedName name="문15" localSheetId="12">#REF!</definedName>
    <definedName name="문15">#REF!</definedName>
    <definedName name="문16" localSheetId="8">#REF!</definedName>
    <definedName name="문16" localSheetId="12">#REF!</definedName>
    <definedName name="문16">#REF!</definedName>
    <definedName name="문17" localSheetId="8">#REF!</definedName>
    <definedName name="문17" localSheetId="12">#REF!</definedName>
    <definedName name="문17">#REF!</definedName>
    <definedName name="문18" localSheetId="8">#REF!</definedName>
    <definedName name="문18" localSheetId="12">#REF!</definedName>
    <definedName name="문18">#REF!</definedName>
    <definedName name="문19" localSheetId="8">#REF!</definedName>
    <definedName name="문19" localSheetId="12">#REF!</definedName>
    <definedName name="문19">#REF!</definedName>
    <definedName name="문2" localSheetId="8">#REF!</definedName>
    <definedName name="문2" localSheetId="12">#REF!</definedName>
    <definedName name="문2">#REF!</definedName>
    <definedName name="문20" localSheetId="8">#REF!</definedName>
    <definedName name="문20" localSheetId="12">#REF!</definedName>
    <definedName name="문20">#REF!</definedName>
    <definedName name="문21" localSheetId="8">#REF!</definedName>
    <definedName name="문21" localSheetId="12">#REF!</definedName>
    <definedName name="문21">#REF!</definedName>
    <definedName name="문22" localSheetId="8">#REF!</definedName>
    <definedName name="문22" localSheetId="12">#REF!</definedName>
    <definedName name="문22">#REF!</definedName>
    <definedName name="문3" localSheetId="8">#REF!</definedName>
    <definedName name="문3" localSheetId="12">#REF!</definedName>
    <definedName name="문3">#REF!</definedName>
    <definedName name="문4" localSheetId="8">#REF!</definedName>
    <definedName name="문4" localSheetId="12">#REF!</definedName>
    <definedName name="문4">#REF!</definedName>
    <definedName name="문5" localSheetId="8">#REF!</definedName>
    <definedName name="문5" localSheetId="12">#REF!</definedName>
    <definedName name="문5">#REF!</definedName>
    <definedName name="문7" localSheetId="8">#REF!</definedName>
    <definedName name="문7" localSheetId="12">#REF!</definedName>
    <definedName name="문7">#REF!</definedName>
    <definedName name="문8" localSheetId="8">#REF!</definedName>
    <definedName name="문8" localSheetId="12">#REF!</definedName>
    <definedName name="문8">#REF!</definedName>
    <definedName name="문9" localSheetId="8">#REF!</definedName>
    <definedName name="문9" localSheetId="12">#REF!</definedName>
    <definedName name="문9">#REF!</definedName>
    <definedName name="물품대" localSheetId="8">#REF!</definedName>
    <definedName name="물품대" localSheetId="12">#REF!</definedName>
    <definedName name="물품대">#REF!</definedName>
    <definedName name="미장1" localSheetId="8">#REF!</definedName>
    <definedName name="미장1" localSheetId="12">#REF!</definedName>
    <definedName name="미장1">#REF!</definedName>
    <definedName name="미장2" localSheetId="8">#REF!</definedName>
    <definedName name="미장2" localSheetId="12">#REF!</definedName>
    <definedName name="미장2">#REF!</definedName>
    <definedName name="미장3" localSheetId="8">#REF!</definedName>
    <definedName name="미장3" localSheetId="12">#REF!</definedName>
    <definedName name="미장3">#REF!</definedName>
    <definedName name="미장5" localSheetId="8">#REF!</definedName>
    <definedName name="미장5" localSheetId="12">#REF!</definedName>
    <definedName name="미장5">#REF!</definedName>
    <definedName name="ㅂ">#N/A</definedName>
    <definedName name="ㅂㅂㅂ">#N/A</definedName>
    <definedName name="ㅂㅂㅂㅂㅂ">#N/A</definedName>
    <definedName name="바보" localSheetId="8">#REF!</definedName>
    <definedName name="바보" localSheetId="12">#REF!</definedName>
    <definedName name="바보">#REF!</definedName>
    <definedName name="발표양식">#N/A</definedName>
    <definedName name="방수1" localSheetId="8">#REF!</definedName>
    <definedName name="방수1" localSheetId="12">#REF!</definedName>
    <definedName name="방수1">#REF!</definedName>
    <definedName name="방수2" localSheetId="8">#REF!</definedName>
    <definedName name="방수2" localSheetId="12">#REF!</definedName>
    <definedName name="방수2">#REF!</definedName>
    <definedName name="방수3" localSheetId="8">#REF!</definedName>
    <definedName name="방수3" localSheetId="12">#REF!</definedName>
    <definedName name="방수3">#REF!</definedName>
    <definedName name="방수4" localSheetId="8">#REF!</definedName>
    <definedName name="방수4" localSheetId="12">#REF!</definedName>
    <definedName name="방수4">#REF!</definedName>
    <definedName name="방수5" localSheetId="8">#REF!</definedName>
    <definedName name="방수5" localSheetId="12">#REF!</definedName>
    <definedName name="방수5">#REF!</definedName>
    <definedName name="방수7" localSheetId="8">#REF!</definedName>
    <definedName name="방수7" localSheetId="12">#REF!</definedName>
    <definedName name="방수7">#REF!</definedName>
    <definedName name="방수8" localSheetId="8">#REF!</definedName>
    <definedName name="방수8" localSheetId="12">#REF!</definedName>
    <definedName name="방수8">#REF!</definedName>
    <definedName name="보고양식1" localSheetId="8">#REF!</definedName>
    <definedName name="보고양식1" localSheetId="12">#REF!</definedName>
    <definedName name="보고양식1">#REF!</definedName>
    <definedName name="보고양식2" localSheetId="8">#REF!</definedName>
    <definedName name="보고양식2" localSheetId="12">#REF!</definedName>
    <definedName name="보고양식2">#REF!</definedName>
    <definedName name="보고양식3" localSheetId="8">#REF!</definedName>
    <definedName name="보고양식3" localSheetId="12">#REF!</definedName>
    <definedName name="보고양식3">#REF!</definedName>
    <definedName name="보충" localSheetId="8" hidden="1">#REF!</definedName>
    <definedName name="보충" localSheetId="12" hidden="1">#REF!</definedName>
    <definedName name="보충" hidden="1">#REF!</definedName>
    <definedName name="부대공사" localSheetId="8" hidden="1">#REF!</definedName>
    <definedName name="부대공사" localSheetId="12" hidden="1">#REF!</definedName>
    <definedName name="부대공사" hidden="1">#REF!</definedName>
    <definedName name="빈칸" localSheetId="8">#REF!</definedName>
    <definedName name="빈칸" localSheetId="12">#REF!</definedName>
    <definedName name="빈칸">#REF!</definedName>
    <definedName name="사업계획" localSheetId="8">#REF!</definedName>
    <definedName name="사업계획" localSheetId="12">#REF!</definedName>
    <definedName name="사업계획">#REF!</definedName>
    <definedName name="사업부양식2" localSheetId="8" hidden="1">#REF!</definedName>
    <definedName name="사업부양식2" localSheetId="12" hidden="1">#REF!</definedName>
    <definedName name="사업부양식2" hidden="1">#REF!</definedName>
    <definedName name="선투입추정" localSheetId="8">#REF!</definedName>
    <definedName name="선투입추정" localSheetId="12">#REF!</definedName>
    <definedName name="선투입추정">#REF!</definedName>
    <definedName name="소모비" localSheetId="8">#REF!</definedName>
    <definedName name="소모비" localSheetId="12">#REF!</definedName>
    <definedName name="소모비">#REF!</definedName>
    <definedName name="손익계산서" localSheetId="8" hidden="1">#REF!</definedName>
    <definedName name="손익계산서" localSheetId="12" hidden="1">#REF!</definedName>
    <definedName name="손익계산서" hidden="1">#REF!</definedName>
    <definedName name="수">#N/A</definedName>
    <definedName name="수수">#N/A</definedName>
    <definedName name="수수수">#N/A</definedName>
    <definedName name="수수실적7월">#N/A</definedName>
    <definedName name="신규" localSheetId="8">#REF!</definedName>
    <definedName name="신규" localSheetId="12">#REF!</definedName>
    <definedName name="신규">#REF!</definedName>
    <definedName name="신규계획97" localSheetId="8">#REF!</definedName>
    <definedName name="신규계획97" localSheetId="12">#REF!</definedName>
    <definedName name="신규계획97">#REF!</definedName>
    <definedName name="신규사업97" localSheetId="8">#REF!</definedName>
    <definedName name="신규사업97" localSheetId="12">#REF!</definedName>
    <definedName name="신규사업97">#REF!</definedName>
    <definedName name="신진공사" localSheetId="8">#REF!</definedName>
    <definedName name="신진공사" localSheetId="12">#REF!</definedName>
    <definedName name="신진공사">#REF!</definedName>
    <definedName name="신진자금" localSheetId="8">#REF!</definedName>
    <definedName name="신진자금" localSheetId="12">#REF!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8">#REF!</definedName>
    <definedName name="안성진행" localSheetId="12">#REF!</definedName>
    <definedName name="안성진행">#REF!</definedName>
    <definedName name="안성진행2" localSheetId="8">#REF!</definedName>
    <definedName name="안성진행2" localSheetId="12">#REF!</definedName>
    <definedName name="안성진행2">#REF!</definedName>
    <definedName name="안성청산" localSheetId="8">#REF!</definedName>
    <definedName name="안성청산" localSheetId="12">#REF!</definedName>
    <definedName name="안성청산">#REF!</definedName>
    <definedName name="안효진행" localSheetId="8">#REF!</definedName>
    <definedName name="안효진행" localSheetId="12">#REF!</definedName>
    <definedName name="안효진행">#REF!</definedName>
    <definedName name="안효청산" localSheetId="8">#REF!</definedName>
    <definedName name="안효청산" localSheetId="12">#REF!</definedName>
    <definedName name="안효청산">#REF!</definedName>
    <definedName name="연결1" localSheetId="8">#REF!</definedName>
    <definedName name="연결1" localSheetId="12">#REF!</definedName>
    <definedName name="연결1">#REF!</definedName>
    <definedName name="연결2" localSheetId="8">#REF!</definedName>
    <definedName name="연결2" localSheetId="12">#REF!</definedName>
    <definedName name="연결2">#REF!</definedName>
    <definedName name="연결3" localSheetId="8">#REF!</definedName>
    <definedName name="연결3" localSheetId="12">#REF!</definedName>
    <definedName name="연결3">#REF!</definedName>
    <definedName name="연결4" localSheetId="8">#REF!</definedName>
    <definedName name="연결4" localSheetId="12">#REF!</definedName>
    <definedName name="연결4">#REF!</definedName>
    <definedName name="연습" localSheetId="8">#REF!</definedName>
    <definedName name="연습" localSheetId="12">#REF!</definedName>
    <definedName name="연습">#REF!</definedName>
    <definedName name="오1" localSheetId="8">#REF!</definedName>
    <definedName name="오1" localSheetId="12">#REF!</definedName>
    <definedName name="오1">#REF!</definedName>
    <definedName name="오2" localSheetId="8">#REF!</definedName>
    <definedName name="오2" localSheetId="12">#REF!</definedName>
    <definedName name="오2">#REF!</definedName>
    <definedName name="오3" localSheetId="8">#REF!</definedName>
    <definedName name="오3" localSheetId="12">#REF!</definedName>
    <definedName name="오3">#REF!</definedName>
    <definedName name="완공" localSheetId="8">#REF!</definedName>
    <definedName name="완공" localSheetId="12">#REF!</definedName>
    <definedName name="완공">#REF!</definedName>
    <definedName name="우성공사" localSheetId="8">#REF!</definedName>
    <definedName name="우성공사" localSheetId="12">#REF!</definedName>
    <definedName name="우성공사">#REF!</definedName>
    <definedName name="월별영업" localSheetId="8">#REF!</definedName>
    <definedName name="월별영업" localSheetId="12">#REF!</definedName>
    <definedName name="월별영업">#REF!</definedName>
    <definedName name="유1" localSheetId="8">#REF!</definedName>
    <definedName name="유1" localSheetId="12">#REF!</definedName>
    <definedName name="유1">#REF!</definedName>
    <definedName name="유2" localSheetId="8">#REF!</definedName>
    <definedName name="유2" localSheetId="12">#REF!</definedName>
    <definedName name="유2">#REF!</definedName>
    <definedName name="유3" localSheetId="8">#REF!</definedName>
    <definedName name="유3" localSheetId="12">#REF!</definedName>
    <definedName name="유3">#REF!</definedName>
    <definedName name="이1" localSheetId="8">#REF!</definedName>
    <definedName name="이1" localSheetId="12">#REF!</definedName>
    <definedName name="이1">#REF!</definedName>
    <definedName name="이2" localSheetId="8">#REF!</definedName>
    <definedName name="이2" localSheetId="12">#REF!</definedName>
    <definedName name="이2">#REF!</definedName>
    <definedName name="이3" localSheetId="8">#REF!</definedName>
    <definedName name="이3" localSheetId="12">#REF!</definedName>
    <definedName name="이3">#REF!</definedName>
    <definedName name="이름" hidden="1">{#N/A,#N/A,FALSE,"CCTV"}</definedName>
    <definedName name="인력투입" localSheetId="8">#REF!</definedName>
    <definedName name="인력투입" localSheetId="12">#REF!</definedName>
    <definedName name="인력투입">#REF!</definedName>
    <definedName name="입찰현장조직" localSheetId="8">#REF!</definedName>
    <definedName name="입찰현장조직" localSheetId="12">#REF!</definedName>
    <definedName name="입찰현장조직">#REF!</definedName>
    <definedName name="ㅈㄷㅈㄷ">#N/A</definedName>
    <definedName name="자금수급" localSheetId="8">#REF!</definedName>
    <definedName name="자금수급" localSheetId="12">#REF!</definedName>
    <definedName name="자금수급">#REF!</definedName>
    <definedName name="작성" localSheetId="8">#REF!</definedName>
    <definedName name="작성" localSheetId="12">#REF!</definedName>
    <definedName name="작성">#REF!</definedName>
    <definedName name="잡철1" localSheetId="8">#REF!</definedName>
    <definedName name="잡철1" localSheetId="12">#REF!</definedName>
    <definedName name="잡철1">#REF!</definedName>
    <definedName name="잡철2" localSheetId="8">#REF!</definedName>
    <definedName name="잡철2" localSheetId="12">#REF!</definedName>
    <definedName name="잡철2">#REF!</definedName>
    <definedName name="잡철3" localSheetId="8">#REF!</definedName>
    <definedName name="잡철3" localSheetId="12">#REF!</definedName>
    <definedName name="잡철3">#REF!</definedName>
    <definedName name="잡철4" localSheetId="8">#REF!</definedName>
    <definedName name="잡철4" localSheetId="12">#REF!</definedName>
    <definedName name="잡철4">#REF!</definedName>
    <definedName name="잡철5" localSheetId="8">#REF!</definedName>
    <definedName name="잡철5" localSheetId="12">#REF!</definedName>
    <definedName name="잡철5">#REF!</definedName>
    <definedName name="잡철6" localSheetId="8">#REF!</definedName>
    <definedName name="잡철6" localSheetId="12">#REF!</definedName>
    <definedName name="잡철6">#REF!</definedName>
    <definedName name="재정부" localSheetId="8">#REF!</definedName>
    <definedName name="재정부" localSheetId="12">#REF!</definedName>
    <definedName name="재정부">#REF!</definedName>
    <definedName name="전">#N/A</definedName>
    <definedName name="전기">#N/A</definedName>
    <definedName name="전기계장" localSheetId="8">#REF!</definedName>
    <definedName name="전기계장" localSheetId="12">#REF!</definedName>
    <definedName name="전기계장">#REF!</definedName>
    <definedName name="전기공사" localSheetId="8">#REF!</definedName>
    <definedName name="전기공사" localSheetId="12">#REF!</definedName>
    <definedName name="전기공사">#REF!</definedName>
    <definedName name="정전무사업" localSheetId="8">#REF!</definedName>
    <definedName name="정전무사업" localSheetId="12">#REF!</definedName>
    <definedName name="정전무사업">#REF!</definedName>
    <definedName name="정전무사업계획97" localSheetId="8">#REF!</definedName>
    <definedName name="정전무사업계획97" localSheetId="12">#REF!</definedName>
    <definedName name="정전무사업계획97">#REF!</definedName>
    <definedName name="제목" localSheetId="8">#REF!</definedName>
    <definedName name="제목" localSheetId="12">#REF!</definedName>
    <definedName name="제목">#REF!</definedName>
    <definedName name="조적1" localSheetId="8">#REF!</definedName>
    <definedName name="조적1" localSheetId="12">#REF!</definedName>
    <definedName name="조적1">#REF!</definedName>
    <definedName name="조적2" localSheetId="8">#REF!</definedName>
    <definedName name="조적2" localSheetId="12">#REF!</definedName>
    <definedName name="조적2">#REF!</definedName>
    <definedName name="조적3" localSheetId="8">#REF!</definedName>
    <definedName name="조적3" localSheetId="12">#REF!</definedName>
    <definedName name="조적3">#REF!</definedName>
    <definedName name="조적4" localSheetId="8">#REF!</definedName>
    <definedName name="조적4" localSheetId="12">#REF!</definedName>
    <definedName name="조적4">#REF!</definedName>
    <definedName name="조적5" localSheetId="8">#REF!</definedName>
    <definedName name="조적5" localSheetId="12">#REF!</definedName>
    <definedName name="조적5">#REF!</definedName>
    <definedName name="조적6" localSheetId="8">#REF!</definedName>
    <definedName name="조적6" localSheetId="12">#REF!</definedName>
    <definedName name="조적6">#REF!</definedName>
    <definedName name="주택사업본부" localSheetId="8">#REF!</definedName>
    <definedName name="주택사업본부" localSheetId="12">#REF!</definedName>
    <definedName name="주택사업본부">#REF!</definedName>
    <definedName name="중기" localSheetId="8">#REF!</definedName>
    <definedName name="중기" localSheetId="12">#REF!</definedName>
    <definedName name="중기">#REF!</definedName>
    <definedName name="중단공사" localSheetId="8">#REF!</definedName>
    <definedName name="중단공사" localSheetId="12">#REF!</definedName>
    <definedName name="중단공사">#REF!</definedName>
    <definedName name="지붕1" localSheetId="8">#REF!</definedName>
    <definedName name="지붕1" localSheetId="12">#REF!</definedName>
    <definedName name="지붕1">#REF!</definedName>
    <definedName name="지붕10" localSheetId="8">#REF!</definedName>
    <definedName name="지붕10" localSheetId="12">#REF!</definedName>
    <definedName name="지붕10">#REF!</definedName>
    <definedName name="지붕11" localSheetId="8">#REF!</definedName>
    <definedName name="지붕11" localSheetId="12">#REF!</definedName>
    <definedName name="지붕11">#REF!</definedName>
    <definedName name="지붕2" localSheetId="8">#REF!</definedName>
    <definedName name="지붕2" localSheetId="12">#REF!</definedName>
    <definedName name="지붕2">#REF!</definedName>
    <definedName name="지붕3" localSheetId="8">#REF!</definedName>
    <definedName name="지붕3" localSheetId="12">#REF!</definedName>
    <definedName name="지붕3">#REF!</definedName>
    <definedName name="지붕4" localSheetId="8">#REF!</definedName>
    <definedName name="지붕4" localSheetId="12">#REF!</definedName>
    <definedName name="지붕4">#REF!</definedName>
    <definedName name="지붕5" localSheetId="8">#REF!</definedName>
    <definedName name="지붕5" localSheetId="12">#REF!</definedName>
    <definedName name="지붕5">#REF!</definedName>
    <definedName name="지붕6" localSheetId="8">#REF!</definedName>
    <definedName name="지붕6" localSheetId="12">#REF!</definedName>
    <definedName name="지붕6">#REF!</definedName>
    <definedName name="지붕7" localSheetId="8">#REF!</definedName>
    <definedName name="지붕7" localSheetId="12">#REF!</definedName>
    <definedName name="지붕7">#REF!</definedName>
    <definedName name="지붕8" localSheetId="8">#REF!</definedName>
    <definedName name="지붕8" localSheetId="12">#REF!</definedName>
    <definedName name="지붕8">#REF!</definedName>
    <definedName name="지붕9" localSheetId="8">#REF!</definedName>
    <definedName name="지붕9" localSheetId="12">#REF!</definedName>
    <definedName name="지붕9">#REF!</definedName>
    <definedName name="진행" localSheetId="8">#REF!</definedName>
    <definedName name="진행" localSheetId="12">#REF!</definedName>
    <definedName name="진행">#REF!</definedName>
    <definedName name="진행1" localSheetId="8">#REF!</definedName>
    <definedName name="진행1" localSheetId="12">#REF!</definedName>
    <definedName name="진행1">#REF!</definedName>
    <definedName name="창1" localSheetId="8">#REF!</definedName>
    <definedName name="창1" localSheetId="12">#REF!</definedName>
    <definedName name="창1">#REF!</definedName>
    <definedName name="창10" localSheetId="8">#REF!</definedName>
    <definedName name="창10" localSheetId="12">#REF!</definedName>
    <definedName name="창10">#REF!</definedName>
    <definedName name="창11" localSheetId="8">#REF!</definedName>
    <definedName name="창11" localSheetId="12">#REF!</definedName>
    <definedName name="창11">#REF!</definedName>
    <definedName name="창2" localSheetId="8">#REF!</definedName>
    <definedName name="창2" localSheetId="12">#REF!</definedName>
    <definedName name="창2">#REF!</definedName>
    <definedName name="창3" localSheetId="8">#REF!</definedName>
    <definedName name="창3" localSheetId="12">#REF!</definedName>
    <definedName name="창3">#REF!</definedName>
    <definedName name="창4" localSheetId="8">#REF!</definedName>
    <definedName name="창4" localSheetId="12">#REF!</definedName>
    <definedName name="창4">#REF!</definedName>
    <definedName name="창5" localSheetId="8">#REF!</definedName>
    <definedName name="창5" localSheetId="12">#REF!</definedName>
    <definedName name="창5">#REF!</definedName>
    <definedName name="창6" localSheetId="8">#REF!</definedName>
    <definedName name="창6" localSheetId="12">#REF!</definedName>
    <definedName name="창6">#REF!</definedName>
    <definedName name="창7" localSheetId="8">#REF!</definedName>
    <definedName name="창7" localSheetId="12">#REF!</definedName>
    <definedName name="창7">#REF!</definedName>
    <definedName name="창8" localSheetId="8">#REF!</definedName>
    <definedName name="창8" localSheetId="12">#REF!</definedName>
    <definedName name="창8">#REF!</definedName>
    <definedName name="창9" localSheetId="8">#REF!</definedName>
    <definedName name="창9" localSheetId="12">#REF!</definedName>
    <definedName name="창9">#REF!</definedName>
    <definedName name="철구사업본부" localSheetId="8">#REF!</definedName>
    <definedName name="철구사업본부" localSheetId="12">#REF!</definedName>
    <definedName name="철구사업본부">#REF!</definedName>
    <definedName name="청상과부" localSheetId="8">#REF!</definedName>
    <definedName name="청상과부" localSheetId="12">#REF!</definedName>
    <definedName name="청상과부">#REF!</definedName>
    <definedName name="청상과부1" localSheetId="8">#REF!</definedName>
    <definedName name="청상과부1" localSheetId="12">#REF!</definedName>
    <definedName name="청상과부1">#REF!</definedName>
    <definedName name="최건진행" localSheetId="8">#REF!</definedName>
    <definedName name="최건진행" localSheetId="12">#REF!</definedName>
    <definedName name="최건진행">#REF!</definedName>
    <definedName name="최건청산" localSheetId="8">#REF!</definedName>
    <definedName name="최건청산" localSheetId="12">#REF!</definedName>
    <definedName name="최건청산">#REF!</definedName>
    <definedName name="최건청산2" localSheetId="8">#REF!</definedName>
    <definedName name="최건청산2" localSheetId="12">#REF!</definedName>
    <definedName name="최건청산2">#REF!</definedName>
    <definedName name="추정사업계획" localSheetId="8">#REF!</definedName>
    <definedName name="추정사업계획" localSheetId="12">#REF!</definedName>
    <definedName name="추정사업계획">#REF!</definedName>
    <definedName name="추진" localSheetId="8">#REF!</definedName>
    <definedName name="추진" localSheetId="12">#REF!</definedName>
    <definedName name="추진">#REF!</definedName>
    <definedName name="칠1" localSheetId="8">#REF!</definedName>
    <definedName name="칠1" localSheetId="12">#REF!</definedName>
    <definedName name="칠1">#REF!</definedName>
    <definedName name="칠2" localSheetId="8">#REF!</definedName>
    <definedName name="칠2" localSheetId="12">#REF!</definedName>
    <definedName name="칠2">#REF!</definedName>
    <definedName name="칠3" localSheetId="8">#REF!</definedName>
    <definedName name="칠3" localSheetId="12">#REF!</definedName>
    <definedName name="칠3">#REF!</definedName>
    <definedName name="칠4" localSheetId="8">#REF!</definedName>
    <definedName name="칠4" localSheetId="12">#REF!</definedName>
    <definedName name="칠4">#REF!</definedName>
    <definedName name="칠5" localSheetId="8">#REF!</definedName>
    <definedName name="칠5" localSheetId="12">#REF!</definedName>
    <definedName name="칠5">#REF!</definedName>
    <definedName name="칠6" localSheetId="8">#REF!</definedName>
    <definedName name="칠6" localSheetId="12">#REF!</definedName>
    <definedName name="칠6">#REF!</definedName>
    <definedName name="칠7" localSheetId="8">#REF!</definedName>
    <definedName name="칠7" localSheetId="12">#REF!</definedName>
    <definedName name="칠7">#REF!</definedName>
    <definedName name="칠8" localSheetId="8">#REF!</definedName>
    <definedName name="칠8" localSheetId="12">#REF!</definedName>
    <definedName name="칠8">#REF!</definedName>
    <definedName name="클_레_임">#N/A</definedName>
    <definedName name="타일1" localSheetId="8">#REF!</definedName>
    <definedName name="타일1" localSheetId="12">#REF!</definedName>
    <definedName name="타일1">#REF!</definedName>
    <definedName name="타일2" localSheetId="8">#REF!</definedName>
    <definedName name="타일2" localSheetId="12">#REF!</definedName>
    <definedName name="타일2">#REF!</definedName>
    <definedName name="타일3" localSheetId="8">#REF!</definedName>
    <definedName name="타일3" localSheetId="12">#REF!</definedName>
    <definedName name="타일3">#REF!</definedName>
    <definedName name="타일4" localSheetId="8">#REF!</definedName>
    <definedName name="타일4" localSheetId="12">#REF!</definedName>
    <definedName name="타일4">#REF!</definedName>
    <definedName name="타일5" localSheetId="8">#REF!</definedName>
    <definedName name="타일5" localSheetId="12">#REF!</definedName>
    <definedName name="타일5">#REF!</definedName>
    <definedName name="타일6" localSheetId="8">#REF!</definedName>
    <definedName name="타일6" localSheetId="12">#REF!</definedName>
    <definedName name="타일6">#REF!</definedName>
    <definedName name="태광공사" localSheetId="8">#REF!</definedName>
    <definedName name="태광공사" localSheetId="12">#REF!</definedName>
    <definedName name="태광공사">#REF!</definedName>
    <definedName name="토">#N/A</definedName>
    <definedName name="토목" localSheetId="8">#REF!</definedName>
    <definedName name="토목" localSheetId="12">#REF!</definedName>
    <definedName name="토목">#REF!</definedName>
    <definedName name="토목p" localSheetId="8">#REF!</definedName>
    <definedName name="토목p" localSheetId="12">#REF!</definedName>
    <definedName name="토목p">#REF!</definedName>
    <definedName name="토목이월" localSheetId="8">#REF!</definedName>
    <definedName name="토목이월" localSheetId="12">#REF!</definedName>
    <definedName name="토목이월">#REF!</definedName>
    <definedName name="토목이월1" localSheetId="8">#REF!</definedName>
    <definedName name="토목이월1" localSheetId="12">#REF!</definedName>
    <definedName name="토목이월1">#REF!</definedName>
    <definedName name="ㅍㅍㅍ">#N/A</definedName>
    <definedName name="플">#N/A</definedName>
    <definedName name="ㅎㅎ">#N/A</definedName>
    <definedName name="ㅏㅏ" localSheetId="8">#REF!</definedName>
    <definedName name="ㅏㅏ" localSheetId="12">#REF!</definedName>
    <definedName name="ㅏㅏ">#REF!</definedName>
    <definedName name="ㅏㅏㅏㅏㅏ">#N/A</definedName>
    <definedName name="ㅐ1236" localSheetId="8">#REF!</definedName>
    <definedName name="ㅐ1236" localSheetId="12">#REF!</definedName>
    <definedName name="ㅐ1236">#REF!</definedName>
    <definedName name="ㅑ3081" localSheetId="8">#REF!</definedName>
    <definedName name="ㅑ3081" localSheetId="12">#REF!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8">#REF!</definedName>
    <definedName name="ㅣ1191" localSheetId="12">#REF!</definedName>
    <definedName name="ㅣ1191">#REF!</definedName>
    <definedName name="ㅣㅣ" localSheetId="8">#REF!</definedName>
    <definedName name="ㅣㅣ" localSheetId="12">#REF!</definedName>
    <definedName name="ㅣㅣ">#REF!</definedName>
    <definedName name="中斷工事__小計" localSheetId="8">#REF!</definedName>
    <definedName name="中斷工事__小計" localSheetId="12">#REF!</definedName>
    <definedName name="中斷工事__小計">#REF!</definedName>
    <definedName name="全体" localSheetId="8">#REF!</definedName>
    <definedName name="全体" localSheetId="12">#REF!</definedName>
    <definedName name="全体">#REF!</definedName>
    <definedName name="全体１" localSheetId="8">#REF!</definedName>
    <definedName name="全体１" localSheetId="12">#REF!</definedName>
    <definedName name="全体１">#REF!</definedName>
    <definedName name="合____計">#N/A</definedName>
    <definedName name="完工工事_計">#N/A</definedName>
    <definedName name="新規工事__小計" localSheetId="8">#REF!</definedName>
    <definedName name="新規工事__小計" localSheetId="12">#REF!</definedName>
    <definedName name="新規工事__小計">#REF!</definedName>
    <definedName name="新規工事_小計" localSheetId="8">#REF!</definedName>
    <definedName name="新規工事_小計" localSheetId="12">#REF!</definedName>
    <definedName name="新規工事_小計">#REF!</definedName>
    <definedName name="新規工事_計">#N/A</definedName>
    <definedName name="新規推進__小計" localSheetId="8">#REF!</definedName>
    <definedName name="新規推進__小計" localSheetId="12">#REF!</definedName>
    <definedName name="新規推進__小計">#REF!</definedName>
    <definedName name="有價__券.1.A" localSheetId="8">#REF!</definedName>
    <definedName name="有價__券.1.A" localSheetId="12">#REF!</definedName>
    <definedName name="有價__券.1.A">#REF!</definedName>
    <definedName name="淸算工事__小計" localSheetId="8">#REF!</definedName>
    <definedName name="淸算工事__小計" localSheetId="12">#REF!</definedName>
    <definedName name="淸算工事__小計">#REF!</definedName>
    <definedName name="移越工事__小計" localSheetId="8">#REF!</definedName>
    <definedName name="移越工事__小計" localSheetId="12">#REF!</definedName>
    <definedName name="移越工事__小計">#REF!</definedName>
    <definedName name="行見出し" localSheetId="8">#REF!</definedName>
    <definedName name="行見出し" localSheetId="12">#REF!</definedName>
    <definedName name="行見出し">#REF!</definedName>
    <definedName name="進行工事__小計" localSheetId="8">#REF!</definedName>
    <definedName name="進行工事__小計" localSheetId="12">#REF!</definedName>
    <definedName name="進行工事__小計">#REF!</definedName>
    <definedName name="進行工事__小計1" localSheetId="8">#REF!</definedName>
    <definedName name="進行工事__小計1" localSheetId="12">#REF!</definedName>
    <definedName name="進行工事__小計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4" l="1"/>
  <c r="F94" i="8"/>
  <c r="H94" i="8" s="1"/>
  <c r="G144" i="10"/>
  <c r="G147" i="10" s="1"/>
  <c r="H147" i="10" s="1"/>
  <c r="G158" i="10"/>
  <c r="G31" i="10"/>
  <c r="G179" i="8"/>
  <c r="H187" i="8"/>
  <c r="H186" i="8"/>
  <c r="H173" i="8"/>
  <c r="C172" i="8"/>
  <c r="C173" i="8"/>
  <c r="B173" i="8"/>
  <c r="H206" i="8"/>
  <c r="I24" i="3"/>
  <c r="I23" i="3"/>
  <c r="H13" i="12"/>
  <c r="I15" i="2"/>
  <c r="I14" i="2"/>
  <c r="H14" i="11"/>
  <c r="D12" i="11"/>
  <c r="H14" i="14"/>
  <c r="D120" i="6"/>
  <c r="D122" i="6"/>
  <c r="E8" i="14"/>
  <c r="H8" i="14" s="1"/>
  <c r="J8" i="14" s="1"/>
  <c r="J9" i="14" s="1"/>
  <c r="F36" i="8"/>
  <c r="H36" i="8" s="1"/>
  <c r="H38" i="8" s="1"/>
  <c r="D20" i="6"/>
  <c r="D23" i="6" s="1"/>
  <c r="D21" i="6"/>
  <c r="F21" i="6" s="1"/>
  <c r="H21" i="6" s="1"/>
  <c r="D22" i="6"/>
  <c r="D29" i="6" s="1"/>
  <c r="E29" i="6" s="1"/>
  <c r="E14" i="7"/>
  <c r="I8" i="6"/>
  <c r="K8" i="6" s="1"/>
  <c r="D31" i="6"/>
  <c r="E31" i="6"/>
  <c r="D32" i="6"/>
  <c r="E32" i="6" s="1"/>
  <c r="D41" i="6"/>
  <c r="E41" i="6" s="1"/>
  <c r="F70" i="6"/>
  <c r="D71" i="6"/>
  <c r="F71" i="6" s="1"/>
  <c r="I58" i="6"/>
  <c r="K58" i="6" s="1"/>
  <c r="H20" i="8"/>
  <c r="H21" i="8" s="1"/>
  <c r="H62" i="8"/>
  <c r="H63" i="8" s="1"/>
  <c r="G101" i="8"/>
  <c r="H101" i="8" s="1"/>
  <c r="G102" i="8"/>
  <c r="G103" i="8"/>
  <c r="H103" i="8" s="1"/>
  <c r="E23" i="7"/>
  <c r="D127" i="6"/>
  <c r="D123" i="6"/>
  <c r="D141" i="6" s="1"/>
  <c r="E141" i="6" s="1"/>
  <c r="E127" i="6"/>
  <c r="D129" i="6"/>
  <c r="E129" i="6"/>
  <c r="D130" i="6"/>
  <c r="E130" i="6" s="1"/>
  <c r="D126" i="6"/>
  <c r="D131" i="6"/>
  <c r="E131" i="6" s="1"/>
  <c r="D132" i="6"/>
  <c r="D134" i="6"/>
  <c r="E134" i="6"/>
  <c r="D135" i="6"/>
  <c r="E135" i="6"/>
  <c r="D137" i="6"/>
  <c r="E137" i="6"/>
  <c r="D138" i="6"/>
  <c r="E138" i="6" s="1"/>
  <c r="D144" i="6"/>
  <c r="E144" i="6"/>
  <c r="D145" i="6"/>
  <c r="E145" i="6"/>
  <c r="H149" i="8"/>
  <c r="H150" i="8" s="1"/>
  <c r="H138" i="8"/>
  <c r="F139" i="8"/>
  <c r="H139" i="8" s="1"/>
  <c r="H166" i="8"/>
  <c r="G11" i="10"/>
  <c r="H66" i="10"/>
  <c r="H67" i="10" s="1"/>
  <c r="H82" i="10"/>
  <c r="H107" i="10"/>
  <c r="H108" i="10" s="1"/>
  <c r="H123" i="10"/>
  <c r="H70" i="6"/>
  <c r="H72" i="6"/>
  <c r="D12" i="12" s="1"/>
  <c r="E13" i="7"/>
  <c r="H77" i="6"/>
  <c r="H73" i="6"/>
  <c r="H76" i="6" s="1"/>
  <c r="I77" i="6"/>
  <c r="H79" i="6"/>
  <c r="I79" i="6" s="1"/>
  <c r="H82" i="6"/>
  <c r="H84" i="6"/>
  <c r="I84" i="6"/>
  <c r="H85" i="6"/>
  <c r="I85" i="6" s="1"/>
  <c r="H92" i="6"/>
  <c r="I92" i="6"/>
  <c r="H94" i="6"/>
  <c r="I94" i="6"/>
  <c r="H144" i="10"/>
  <c r="H82" i="7"/>
  <c r="G145" i="10"/>
  <c r="H145" i="10" s="1"/>
  <c r="G146" i="10"/>
  <c r="G191" i="10" s="1"/>
  <c r="H191" i="10" s="1"/>
  <c r="H146" i="10"/>
  <c r="H167" i="10"/>
  <c r="H189" i="10"/>
  <c r="H190" i="10"/>
  <c r="H213" i="10"/>
  <c r="H234" i="10"/>
  <c r="H237" i="10"/>
  <c r="H238" i="10"/>
  <c r="G338" i="10"/>
  <c r="H329" i="10"/>
  <c r="H330" i="10" s="1"/>
  <c r="F319" i="10"/>
  <c r="H319" i="10" s="1"/>
  <c r="G319" i="10"/>
  <c r="H348" i="10"/>
  <c r="H454" i="10"/>
  <c r="G457" i="10"/>
  <c r="H457" i="10"/>
  <c r="H477" i="10"/>
  <c r="H425" i="10"/>
  <c r="H413" i="10"/>
  <c r="H415" i="10"/>
  <c r="H408" i="10"/>
  <c r="H433" i="10"/>
  <c r="G294" i="10"/>
  <c r="H279" i="10"/>
  <c r="G280" i="10"/>
  <c r="H280" i="10" s="1"/>
  <c r="G281" i="10"/>
  <c r="H281" i="10"/>
  <c r="G282" i="10"/>
  <c r="H282" i="10" s="1"/>
  <c r="G283" i="10"/>
  <c r="H283" i="10"/>
  <c r="F271" i="10"/>
  <c r="H271" i="10" s="1"/>
  <c r="G271" i="10"/>
  <c r="G272" i="10" s="1"/>
  <c r="H272" i="10" s="1"/>
  <c r="F272" i="10"/>
  <c r="H304" i="10"/>
  <c r="E18" i="7"/>
  <c r="H540" i="10"/>
  <c r="H541" i="10"/>
  <c r="H542" i="10"/>
  <c r="G543" i="10"/>
  <c r="H543" i="10" s="1"/>
  <c r="F561" i="10"/>
  <c r="H561" i="10" s="1"/>
  <c r="H564" i="10" s="1"/>
  <c r="L34" i="6"/>
  <c r="L42" i="6"/>
  <c r="H498" i="10"/>
  <c r="G499" i="10"/>
  <c r="H499" i="10" s="1"/>
  <c r="H519" i="10"/>
  <c r="H373" i="10"/>
  <c r="H374" i="10" s="1"/>
  <c r="F363" i="10"/>
  <c r="H363" i="10"/>
  <c r="H392" i="10"/>
  <c r="I13" i="14"/>
  <c r="H13" i="14"/>
  <c r="I14" i="14"/>
  <c r="I34" i="13"/>
  <c r="I28" i="13"/>
  <c r="I8" i="13"/>
  <c r="I18" i="13"/>
  <c r="H15" i="12"/>
  <c r="I15" i="12" s="1"/>
  <c r="H13" i="11"/>
  <c r="H16" i="11" s="1"/>
  <c r="I16" i="11" s="1"/>
  <c r="H527" i="10"/>
  <c r="C527" i="10"/>
  <c r="A525" i="10"/>
  <c r="C484" i="10"/>
  <c r="C526" i="10" s="1"/>
  <c r="H485" i="10"/>
  <c r="C485" i="10"/>
  <c r="B485" i="10"/>
  <c r="B527" i="10"/>
  <c r="C441" i="10"/>
  <c r="B441" i="10"/>
  <c r="C400" i="10"/>
  <c r="B400" i="10"/>
  <c r="H356" i="10"/>
  <c r="C356" i="10"/>
  <c r="B356" i="10"/>
  <c r="H312" i="10"/>
  <c r="C312" i="10"/>
  <c r="B312" i="10"/>
  <c r="H264" i="10"/>
  <c r="C264" i="10"/>
  <c r="B264" i="10"/>
  <c r="C263" i="10"/>
  <c r="C311" i="10" s="1"/>
  <c r="C355" i="10" s="1"/>
  <c r="C399" i="10" s="1"/>
  <c r="C440" i="10" s="1"/>
  <c r="B263" i="10"/>
  <c r="C3" i="8"/>
  <c r="C45" i="8" s="1"/>
  <c r="C86" i="8" s="1"/>
  <c r="C130" i="8" s="1"/>
  <c r="B131" i="8"/>
  <c r="H221" i="10"/>
  <c r="C221" i="10"/>
  <c r="B221" i="10"/>
  <c r="H175" i="10"/>
  <c r="C175" i="10"/>
  <c r="B175" i="10"/>
  <c r="H131" i="10"/>
  <c r="C131" i="10"/>
  <c r="B131" i="10"/>
  <c r="H90" i="10"/>
  <c r="C90" i="10"/>
  <c r="B90" i="10"/>
  <c r="H48" i="10"/>
  <c r="C48" i="10"/>
  <c r="B48" i="10"/>
  <c r="H4" i="10"/>
  <c r="C4" i="10"/>
  <c r="B4" i="10"/>
  <c r="C3" i="10"/>
  <c r="C47" i="10" s="1"/>
  <c r="C89" i="10" s="1"/>
  <c r="B3" i="10"/>
  <c r="B47" i="10" s="1"/>
  <c r="H441" i="10"/>
  <c r="H400" i="10"/>
  <c r="B311" i="10"/>
  <c r="B355" i="10" s="1"/>
  <c r="B399" i="10" s="1"/>
  <c r="B440" i="10" s="1"/>
  <c r="B484" i="10" s="1"/>
  <c r="B526" i="10" s="1"/>
  <c r="A1" i="10"/>
  <c r="A45" i="10" s="1"/>
  <c r="A87" i="10" s="1"/>
  <c r="A1" i="8"/>
  <c r="A43" i="8" s="1"/>
  <c r="A84" i="8" s="1"/>
  <c r="A128" i="8" s="1"/>
  <c r="H131" i="8"/>
  <c r="C131" i="8"/>
  <c r="H87" i="8"/>
  <c r="C87" i="8"/>
  <c r="B87" i="8"/>
  <c r="H46" i="8"/>
  <c r="C46" i="8"/>
  <c r="B46" i="8"/>
  <c r="H4" i="8"/>
  <c r="C4" i="8"/>
  <c r="B4" i="8"/>
  <c r="L127" i="6"/>
  <c r="M127" i="6" s="1"/>
  <c r="J127" i="6"/>
  <c r="H127" i="6"/>
  <c r="F127" i="6"/>
  <c r="H120" i="6"/>
  <c r="H123" i="6" s="1"/>
  <c r="J120" i="6"/>
  <c r="J122" i="6" s="1"/>
  <c r="L120" i="6"/>
  <c r="L122" i="6"/>
  <c r="L130" i="6" s="1"/>
  <c r="M130" i="6" s="1"/>
  <c r="J131" i="6"/>
  <c r="K131" i="6" s="1"/>
  <c r="H122" i="6"/>
  <c r="F120" i="6"/>
  <c r="D111" i="6"/>
  <c r="D112" i="6" s="1"/>
  <c r="C111" i="6"/>
  <c r="C112" i="6"/>
  <c r="I108" i="6"/>
  <c r="K108" i="6" s="1"/>
  <c r="D124" i="6" s="1"/>
  <c r="J70" i="6"/>
  <c r="J72" i="6" s="1"/>
  <c r="J71" i="6"/>
  <c r="J77" i="6" s="1"/>
  <c r="L70" i="6"/>
  <c r="L73" i="6" s="1"/>
  <c r="D70" i="6"/>
  <c r="D73" i="6" s="1"/>
  <c r="D91" i="6" s="1"/>
  <c r="E91" i="6" s="1"/>
  <c r="D61" i="6"/>
  <c r="D62" i="6"/>
  <c r="C61" i="6"/>
  <c r="C62" i="6" s="1"/>
  <c r="J42" i="6"/>
  <c r="D11" i="6"/>
  <c r="D12" i="6" s="1"/>
  <c r="C11" i="6"/>
  <c r="C12" i="6"/>
  <c r="J123" i="6"/>
  <c r="L123" i="6"/>
  <c r="L126" i="6" s="1"/>
  <c r="L141" i="6"/>
  <c r="M141" i="6" s="1"/>
  <c r="F131" i="6"/>
  <c r="L84" i="6"/>
  <c r="H20" i="6"/>
  <c r="H23" i="6" s="1"/>
  <c r="I76" i="6"/>
  <c r="H34" i="6"/>
  <c r="I34" i="6" s="1"/>
  <c r="J20" i="6"/>
  <c r="J23" i="6" s="1"/>
  <c r="J34" i="6"/>
  <c r="K34" i="6" s="1"/>
  <c r="D81" i="6"/>
  <c r="D72" i="6"/>
  <c r="L71" i="6"/>
  <c r="L77" i="6" s="1"/>
  <c r="E15" i="7"/>
  <c r="H74" i="6"/>
  <c r="L92" i="6"/>
  <c r="M92" i="6"/>
  <c r="D92" i="6"/>
  <c r="J92" i="6"/>
  <c r="L142" i="6"/>
  <c r="J84" i="6"/>
  <c r="J142" i="6"/>
  <c r="L72" i="6"/>
  <c r="L81" i="6" s="1"/>
  <c r="D84" i="6"/>
  <c r="J129" i="6"/>
  <c r="K129" i="6"/>
  <c r="F142" i="6"/>
  <c r="F20" i="6"/>
  <c r="F34" i="6"/>
  <c r="F42" i="6"/>
  <c r="L129" i="6"/>
  <c r="M129" i="6" s="1"/>
  <c r="F134" i="6"/>
  <c r="H142" i="6"/>
  <c r="I142" i="6" s="1"/>
  <c r="L131" i="6"/>
  <c r="H139" i="6"/>
  <c r="I139" i="6" s="1"/>
  <c r="L139" i="6"/>
  <c r="M139" i="6"/>
  <c r="L138" i="6"/>
  <c r="M138" i="6"/>
  <c r="L124" i="6"/>
  <c r="M131" i="6"/>
  <c r="M142" i="6"/>
  <c r="L135" i="6"/>
  <c r="M135" i="6" s="1"/>
  <c r="E21" i="7"/>
  <c r="E9" i="7"/>
  <c r="F31" i="6"/>
  <c r="F22" i="6"/>
  <c r="F32" i="6" s="1"/>
  <c r="G32" i="6" s="1"/>
  <c r="F23" i="6"/>
  <c r="G34" i="6"/>
  <c r="L80" i="6"/>
  <c r="L82" i="6"/>
  <c r="D74" i="6"/>
  <c r="D24" i="6"/>
  <c r="J38" i="6"/>
  <c r="K38" i="6"/>
  <c r="J35" i="6"/>
  <c r="K35" i="6"/>
  <c r="E126" i="6"/>
  <c r="F38" i="6"/>
  <c r="G38" i="6" s="1"/>
  <c r="H37" i="6"/>
  <c r="I37" i="6"/>
  <c r="H26" i="6"/>
  <c r="I26" i="6"/>
  <c r="F5" i="4"/>
  <c r="F15" i="4" s="1"/>
  <c r="F6" i="4"/>
  <c r="F7" i="4"/>
  <c r="F8" i="4"/>
  <c r="F9" i="4"/>
  <c r="F10" i="4"/>
  <c r="F11" i="4"/>
  <c r="F12" i="4"/>
  <c r="F13" i="4"/>
  <c r="F14" i="4"/>
  <c r="F4" i="4"/>
  <c r="F16" i="1"/>
  <c r="F15" i="1"/>
  <c r="F14" i="1"/>
  <c r="F13" i="1"/>
  <c r="F5" i="1"/>
  <c r="F12" i="1"/>
  <c r="F11" i="1"/>
  <c r="F10" i="1"/>
  <c r="F9" i="1"/>
  <c r="F8" i="1"/>
  <c r="F7" i="1"/>
  <c r="F6" i="1"/>
  <c r="F4" i="1"/>
  <c r="F17" i="4" l="1"/>
  <c r="F16" i="4"/>
  <c r="F18" i="4"/>
  <c r="F21" i="4" s="1"/>
  <c r="H130" i="6"/>
  <c r="I130" i="6" s="1"/>
  <c r="H129" i="6"/>
  <c r="I129" i="6" s="1"/>
  <c r="H132" i="6"/>
  <c r="I132" i="6" s="1"/>
  <c r="G18" i="10"/>
  <c r="H18" i="10" s="1"/>
  <c r="H102" i="8"/>
  <c r="F72" i="6"/>
  <c r="F81" i="6"/>
  <c r="F73" i="6"/>
  <c r="E92" i="6"/>
  <c r="J141" i="6"/>
  <c r="K141" i="6" s="1"/>
  <c r="J126" i="6"/>
  <c r="K126" i="6" s="1"/>
  <c r="J138" i="6"/>
  <c r="K138" i="6" s="1"/>
  <c r="J145" i="6"/>
  <c r="K145" i="6" s="1"/>
  <c r="J135" i="6"/>
  <c r="K135" i="6" s="1"/>
  <c r="J137" i="6"/>
  <c r="K137" i="6" s="1"/>
  <c r="J139" i="6"/>
  <c r="K139" i="6" s="1"/>
  <c r="L95" i="6"/>
  <c r="M95" i="6" s="1"/>
  <c r="L76" i="6"/>
  <c r="M76" i="6"/>
  <c r="L89" i="6"/>
  <c r="M89" i="6" s="1"/>
  <c r="L87" i="6"/>
  <c r="M87" i="6" s="1"/>
  <c r="L91" i="6"/>
  <c r="M91" i="6" s="1"/>
  <c r="L94" i="6"/>
  <c r="M94" i="6" s="1"/>
  <c r="L74" i="6"/>
  <c r="L88" i="6"/>
  <c r="M88" i="6" s="1"/>
  <c r="K92" i="6"/>
  <c r="H38" i="6"/>
  <c r="I38" i="6" s="1"/>
  <c r="H39" i="6"/>
  <c r="I39" i="6" s="1"/>
  <c r="H44" i="6"/>
  <c r="I44" i="6" s="1"/>
  <c r="H41" i="6"/>
  <c r="I41" i="6" s="1"/>
  <c r="H35" i="6"/>
  <c r="I35" i="6" s="1"/>
  <c r="H24" i="6"/>
  <c r="H45" i="6"/>
  <c r="I45" i="6" s="1"/>
  <c r="J73" i="6"/>
  <c r="J130" i="6"/>
  <c r="K130" i="6" s="1"/>
  <c r="J132" i="6"/>
  <c r="K132" i="6" s="1"/>
  <c r="I39" i="13"/>
  <c r="I40" i="13" s="1"/>
  <c r="D85" i="6"/>
  <c r="E85" i="6" s="1"/>
  <c r="M84" i="6"/>
  <c r="E76" i="6"/>
  <c r="H126" i="6"/>
  <c r="H138" i="6"/>
  <c r="I138" i="6" s="1"/>
  <c r="H144" i="6"/>
  <c r="I144" i="6" s="1"/>
  <c r="H135" i="6"/>
  <c r="I135" i="6" s="1"/>
  <c r="H141" i="6"/>
  <c r="I141" i="6" s="1"/>
  <c r="I126" i="6"/>
  <c r="H124" i="6"/>
  <c r="M81" i="6"/>
  <c r="M108" i="6"/>
  <c r="G127" i="6"/>
  <c r="H545" i="10"/>
  <c r="H546" i="10" s="1"/>
  <c r="H547" i="10" s="1"/>
  <c r="G31" i="6"/>
  <c r="F30" i="6"/>
  <c r="G20" i="10"/>
  <c r="H20" i="10" s="1"/>
  <c r="J27" i="6"/>
  <c r="K27" i="6" s="1"/>
  <c r="L27" i="6"/>
  <c r="H27" i="6"/>
  <c r="I27" i="6" s="1"/>
  <c r="D27" i="6"/>
  <c r="E27" i="6" s="1"/>
  <c r="F27" i="6"/>
  <c r="G27" i="6" s="1"/>
  <c r="M8" i="6"/>
  <c r="L85" i="6"/>
  <c r="M85" i="6" s="1"/>
  <c r="D79" i="6"/>
  <c r="E79" i="6" s="1"/>
  <c r="D82" i="6"/>
  <c r="E82" i="6" s="1"/>
  <c r="D80" i="6"/>
  <c r="K127" i="6"/>
  <c r="F45" i="6"/>
  <c r="G45" i="6" s="1"/>
  <c r="F44" i="6"/>
  <c r="G44" i="6" s="1"/>
  <c r="G42" i="6"/>
  <c r="F39" i="6"/>
  <c r="G39" i="6" s="1"/>
  <c r="F26" i="6"/>
  <c r="G26" i="6"/>
  <c r="F35" i="6"/>
  <c r="G35" i="6" s="1"/>
  <c r="F37" i="6"/>
  <c r="G37" i="6" s="1"/>
  <c r="F41" i="6"/>
  <c r="G41" i="6" s="1"/>
  <c r="M82" i="6"/>
  <c r="H134" i="6"/>
  <c r="J144" i="6"/>
  <c r="K144" i="6" s="1"/>
  <c r="K142" i="6"/>
  <c r="F17" i="1"/>
  <c r="F29" i="6"/>
  <c r="G29" i="6" s="1"/>
  <c r="J124" i="6"/>
  <c r="E81" i="6"/>
  <c r="H131" i="6"/>
  <c r="I131" i="6" s="1"/>
  <c r="D88" i="6"/>
  <c r="E88" i="6" s="1"/>
  <c r="D76" i="6"/>
  <c r="D89" i="6"/>
  <c r="E89" i="6" s="1"/>
  <c r="D95" i="6"/>
  <c r="E95" i="6" s="1"/>
  <c r="D94" i="6"/>
  <c r="E94" i="6" s="1"/>
  <c r="D87" i="6"/>
  <c r="E87" i="6" s="1"/>
  <c r="E84" i="6"/>
  <c r="M77" i="6"/>
  <c r="I127" i="6"/>
  <c r="F24" i="6"/>
  <c r="H145" i="6"/>
  <c r="I145" i="6" s="1"/>
  <c r="H416" i="10"/>
  <c r="H417" i="10" s="1"/>
  <c r="H435" i="10" s="1"/>
  <c r="H437" i="10" s="1"/>
  <c r="K16" i="3" s="1"/>
  <c r="M16" i="3" s="1"/>
  <c r="F77" i="6"/>
  <c r="G77" i="6" s="1"/>
  <c r="M58" i="6"/>
  <c r="D77" i="6"/>
  <c r="E77" i="6" s="1"/>
  <c r="J21" i="6"/>
  <c r="H22" i="6"/>
  <c r="J81" i="6"/>
  <c r="K81" i="6" s="1"/>
  <c r="E20" i="7"/>
  <c r="J79" i="6"/>
  <c r="K79" i="6" s="1"/>
  <c r="J82" i="6"/>
  <c r="K82" i="6" s="1"/>
  <c r="H137" i="6"/>
  <c r="I137" i="6" s="1"/>
  <c r="J80" i="6"/>
  <c r="J37" i="6"/>
  <c r="K37" i="6" s="1"/>
  <c r="J26" i="6"/>
  <c r="J45" i="6"/>
  <c r="K45" i="6" s="1"/>
  <c r="K26" i="6"/>
  <c r="K42" i="6"/>
  <c r="J41" i="6"/>
  <c r="K41" i="6" s="1"/>
  <c r="J39" i="6"/>
  <c r="K39" i="6" s="1"/>
  <c r="J24" i="6"/>
  <c r="J44" i="6"/>
  <c r="K44" i="6" s="1"/>
  <c r="G131" i="6"/>
  <c r="F122" i="6"/>
  <c r="F123" i="6"/>
  <c r="G134" i="6" s="1"/>
  <c r="D35" i="6"/>
  <c r="E35" i="6" s="1"/>
  <c r="D44" i="6"/>
  <c r="E44" i="6" s="1"/>
  <c r="D37" i="6"/>
  <c r="E37" i="6" s="1"/>
  <c r="D45" i="6"/>
  <c r="E45" i="6" s="1"/>
  <c r="D26" i="6"/>
  <c r="D38" i="6"/>
  <c r="E38" i="6" s="1"/>
  <c r="D39" i="6"/>
  <c r="E39" i="6" s="1"/>
  <c r="E26" i="6"/>
  <c r="H31" i="6"/>
  <c r="I31" i="6" s="1"/>
  <c r="J31" i="6"/>
  <c r="K31" i="6" s="1"/>
  <c r="L145" i="6"/>
  <c r="M145" i="6" s="1"/>
  <c r="H80" i="6"/>
  <c r="I80" i="6" s="1"/>
  <c r="I96" i="6" s="1"/>
  <c r="D139" i="6"/>
  <c r="E139" i="6" s="1"/>
  <c r="D42" i="6"/>
  <c r="E42" i="6" s="1"/>
  <c r="D34" i="6"/>
  <c r="E34" i="6" s="1"/>
  <c r="J14" i="14"/>
  <c r="J15" i="14" s="1"/>
  <c r="J16" i="14" s="1"/>
  <c r="J17" i="14" s="1"/>
  <c r="L79" i="6"/>
  <c r="M79" i="6" s="1"/>
  <c r="L132" i="6"/>
  <c r="M132" i="6" s="1"/>
  <c r="H375" i="10"/>
  <c r="H95" i="6"/>
  <c r="I95" i="6" s="1"/>
  <c r="H87" i="6"/>
  <c r="I87" i="6" s="1"/>
  <c r="F179" i="8"/>
  <c r="H179" i="8" s="1"/>
  <c r="H501" i="10"/>
  <c r="H502" i="10" s="1"/>
  <c r="H503" i="10" s="1"/>
  <c r="H239" i="10"/>
  <c r="I82" i="6"/>
  <c r="H91" i="6"/>
  <c r="I91" i="6" s="1"/>
  <c r="F92" i="6"/>
  <c r="G92" i="6" s="1"/>
  <c r="F84" i="6"/>
  <c r="G84" i="6" s="1"/>
  <c r="D30" i="6"/>
  <c r="E30" i="6" s="1"/>
  <c r="D14" i="11"/>
  <c r="G456" i="10"/>
  <c r="H456" i="10" s="1"/>
  <c r="D142" i="6"/>
  <c r="E142" i="6" s="1"/>
  <c r="L137" i="6"/>
  <c r="M137" i="6" s="1"/>
  <c r="L144" i="6"/>
  <c r="M144" i="6" s="1"/>
  <c r="M126" i="6"/>
  <c r="H42" i="6"/>
  <c r="I42" i="6" s="1"/>
  <c r="G455" i="10"/>
  <c r="H455" i="10" s="1"/>
  <c r="G192" i="10"/>
  <c r="H192" i="10" s="1"/>
  <c r="H194" i="10" s="1"/>
  <c r="H89" i="6"/>
  <c r="I89" i="6" s="1"/>
  <c r="H81" i="6"/>
  <c r="I81" i="6" s="1"/>
  <c r="E132" i="6"/>
  <c r="E146" i="6" s="1"/>
  <c r="L20" i="6"/>
  <c r="H88" i="6"/>
  <c r="I88" i="6" s="1"/>
  <c r="H459" i="10"/>
  <c r="H285" i="10"/>
  <c r="H331" i="10"/>
  <c r="H149" i="10"/>
  <c r="H150" i="10" s="1"/>
  <c r="H151" i="10" s="1"/>
  <c r="H189" i="8"/>
  <c r="H190" i="8" s="1"/>
  <c r="H191" i="8" s="1"/>
  <c r="F11" i="10"/>
  <c r="H11" i="10" s="1"/>
  <c r="F253" i="10"/>
  <c r="H253" i="10" s="1"/>
  <c r="H256" i="10" s="1"/>
  <c r="H64" i="8"/>
  <c r="H105" i="8"/>
  <c r="G19" i="10"/>
  <c r="H19" i="10" s="1"/>
  <c r="H22" i="8"/>
  <c r="F55" i="10"/>
  <c r="H55" i="10" s="1"/>
  <c r="H181" i="8"/>
  <c r="B130" i="10"/>
  <c r="B174" i="10" s="1"/>
  <c r="B220" i="10" s="1"/>
  <c r="B89" i="10"/>
  <c r="B128" i="10"/>
  <c r="A172" i="10" s="1"/>
  <c r="A218" i="10" s="1"/>
  <c r="A261" i="10" s="1"/>
  <c r="A309" i="10" s="1"/>
  <c r="A353" i="10" s="1"/>
  <c r="A397" i="10" s="1"/>
  <c r="A438" i="10" s="1"/>
  <c r="A482" i="10" s="1"/>
  <c r="A524" i="10" s="1"/>
  <c r="C130" i="10"/>
  <c r="C174" i="10" s="1"/>
  <c r="C220" i="10" s="1"/>
  <c r="F21" i="7" l="1"/>
  <c r="H21" i="7" s="1"/>
  <c r="F197" i="8" s="1"/>
  <c r="H197" i="8" s="1"/>
  <c r="H199" i="8" s="1"/>
  <c r="F18" i="7"/>
  <c r="H18" i="7" s="1"/>
  <c r="F554" i="10" s="1"/>
  <c r="H554" i="10" s="1"/>
  <c r="F9" i="7"/>
  <c r="H9" i="7" s="1"/>
  <c r="F23" i="7"/>
  <c r="H23" i="7" s="1"/>
  <c r="F13" i="7"/>
  <c r="H13" i="7" s="1"/>
  <c r="F158" i="10" s="1"/>
  <c r="F15" i="7"/>
  <c r="H15" i="7" s="1"/>
  <c r="E12" i="12"/>
  <c r="F12" i="12" s="1"/>
  <c r="I12" i="12" s="1"/>
  <c r="E12" i="11"/>
  <c r="F12" i="11" s="1"/>
  <c r="I12" i="11" s="1"/>
  <c r="H96" i="6"/>
  <c r="E12" i="7"/>
  <c r="E17" i="7"/>
  <c r="H17" i="7" s="1"/>
  <c r="F82" i="6"/>
  <c r="G82" i="6" s="1"/>
  <c r="D13" i="11"/>
  <c r="F79" i="6"/>
  <c r="G79" i="6" s="1"/>
  <c r="D13" i="12"/>
  <c r="F80" i="6"/>
  <c r="M96" i="6"/>
  <c r="F46" i="6"/>
  <c r="D146" i="6"/>
  <c r="D46" i="6"/>
  <c r="L31" i="6"/>
  <c r="L23" i="6"/>
  <c r="H32" i="6"/>
  <c r="I32" i="6" s="1"/>
  <c r="E16" i="7"/>
  <c r="H29" i="6"/>
  <c r="I29" i="6" s="1"/>
  <c r="I46" i="6" s="1"/>
  <c r="H30" i="6"/>
  <c r="I30" i="6" s="1"/>
  <c r="H46" i="6"/>
  <c r="F20" i="1"/>
  <c r="F21" i="1" s="1"/>
  <c r="F18" i="1"/>
  <c r="F22" i="1" s="1"/>
  <c r="F19" i="1"/>
  <c r="E46" i="6"/>
  <c r="F14" i="7" s="1"/>
  <c r="H14" i="7" s="1"/>
  <c r="L21" i="6"/>
  <c r="L22" i="6" s="1"/>
  <c r="J22" i="6"/>
  <c r="J95" i="6"/>
  <c r="K95" i="6" s="1"/>
  <c r="J89" i="6"/>
  <c r="K89" i="6" s="1"/>
  <c r="J85" i="6"/>
  <c r="K85" i="6" s="1"/>
  <c r="J91" i="6"/>
  <c r="K91" i="6" s="1"/>
  <c r="J76" i="6"/>
  <c r="J87" i="6"/>
  <c r="K87" i="6" s="1"/>
  <c r="K76" i="6"/>
  <c r="J94" i="6"/>
  <c r="K94" i="6" s="1"/>
  <c r="J88" i="6"/>
  <c r="K88" i="6" s="1"/>
  <c r="J74" i="6"/>
  <c r="M27" i="6"/>
  <c r="I134" i="6"/>
  <c r="I146" i="6" s="1"/>
  <c r="F22" i="7" s="1"/>
  <c r="J134" i="6"/>
  <c r="F19" i="4"/>
  <c r="F20" i="4" s="1"/>
  <c r="F22" i="4" s="1"/>
  <c r="F137" i="6"/>
  <c r="G137" i="6" s="1"/>
  <c r="F124" i="6"/>
  <c r="F139" i="6"/>
  <c r="G139" i="6" s="1"/>
  <c r="F135" i="6"/>
  <c r="G135" i="6" s="1"/>
  <c r="F144" i="6"/>
  <c r="G144" i="6" s="1"/>
  <c r="F145" i="6"/>
  <c r="G145" i="6" s="1"/>
  <c r="G142" i="6"/>
  <c r="F126" i="6"/>
  <c r="G126" i="6" s="1"/>
  <c r="F138" i="6"/>
  <c r="G138" i="6" s="1"/>
  <c r="F141" i="6"/>
  <c r="G141" i="6" s="1"/>
  <c r="K84" i="6"/>
  <c r="D96" i="6"/>
  <c r="G30" i="6"/>
  <c r="G46" i="6" s="1"/>
  <c r="F89" i="6"/>
  <c r="G89" i="6" s="1"/>
  <c r="F91" i="6"/>
  <c r="G91" i="6" s="1"/>
  <c r="F85" i="6"/>
  <c r="G85" i="6" s="1"/>
  <c r="F94" i="6"/>
  <c r="G94" i="6" s="1"/>
  <c r="F76" i="6"/>
  <c r="G76" i="6" s="1"/>
  <c r="F88" i="6"/>
  <c r="G88" i="6" s="1"/>
  <c r="F74" i="6"/>
  <c r="F87" i="6"/>
  <c r="G87" i="6" s="1"/>
  <c r="F95" i="6"/>
  <c r="G95" i="6" s="1"/>
  <c r="H22" i="10"/>
  <c r="F132" i="6"/>
  <c r="G132" i="6" s="1"/>
  <c r="E19" i="7"/>
  <c r="F130" i="6"/>
  <c r="E22" i="7"/>
  <c r="F129" i="6"/>
  <c r="G129" i="6" s="1"/>
  <c r="K80" i="6"/>
  <c r="E80" i="6"/>
  <c r="E96" i="6" s="1"/>
  <c r="K77" i="6"/>
  <c r="K96" i="6" s="1"/>
  <c r="F20" i="7" s="1"/>
  <c r="H20" i="7" s="1"/>
  <c r="H146" i="6"/>
  <c r="L96" i="6"/>
  <c r="M80" i="6"/>
  <c r="G81" i="6"/>
  <c r="H460" i="10"/>
  <c r="H461" i="10" s="1"/>
  <c r="H195" i="10"/>
  <c r="H196" i="10"/>
  <c r="H286" i="10"/>
  <c r="H287" i="10"/>
  <c r="H208" i="8"/>
  <c r="H210" i="8" s="1"/>
  <c r="K7" i="2" s="1"/>
  <c r="M7" i="2" s="1"/>
  <c r="H23" i="10"/>
  <c r="H24" i="10" s="1"/>
  <c r="H106" i="8"/>
  <c r="H107" i="8" s="1"/>
  <c r="J18" i="14"/>
  <c r="J19" i="14" s="1"/>
  <c r="L30" i="6" l="1"/>
  <c r="L32" i="6"/>
  <c r="M32" i="6" s="1"/>
  <c r="E24" i="7"/>
  <c r="L29" i="6"/>
  <c r="M29" i="6" s="1"/>
  <c r="E10" i="7"/>
  <c r="E14" i="11"/>
  <c r="F14" i="11" s="1"/>
  <c r="I14" i="11" s="1"/>
  <c r="F16" i="7"/>
  <c r="H16" i="7" s="1"/>
  <c r="J96" i="6"/>
  <c r="K134" i="6"/>
  <c r="K146" i="6" s="1"/>
  <c r="L134" i="6"/>
  <c r="F96" i="6"/>
  <c r="J146" i="6"/>
  <c r="H158" i="10"/>
  <c r="F203" i="10"/>
  <c r="G80" i="6"/>
  <c r="G96" i="6" s="1"/>
  <c r="H22" i="7"/>
  <c r="J29" i="6"/>
  <c r="J32" i="6"/>
  <c r="K32" i="6" s="1"/>
  <c r="E11" i="7"/>
  <c r="J30" i="6"/>
  <c r="K30" i="6" s="1"/>
  <c r="L26" i="6"/>
  <c r="L38" i="6"/>
  <c r="M38" i="6" s="1"/>
  <c r="L39" i="6"/>
  <c r="M39" i="6" s="1"/>
  <c r="L41" i="6"/>
  <c r="M41" i="6" s="1"/>
  <c r="L37" i="6"/>
  <c r="M37" i="6" s="1"/>
  <c r="L45" i="6"/>
  <c r="M45" i="6" s="1"/>
  <c r="M34" i="6"/>
  <c r="L35" i="6"/>
  <c r="M35" i="6" s="1"/>
  <c r="L24" i="6"/>
  <c r="M42" i="6"/>
  <c r="L44" i="6"/>
  <c r="M44" i="6" s="1"/>
  <c r="F157" i="8"/>
  <c r="F383" i="10"/>
  <c r="H383" i="10" s="1"/>
  <c r="F146" i="6"/>
  <c r="G130" i="6"/>
  <c r="G146" i="6" s="1"/>
  <c r="F19" i="7" s="1"/>
  <c r="H19" i="7" s="1"/>
  <c r="F70" i="8"/>
  <c r="H70" i="8" s="1"/>
  <c r="H72" i="8" s="1"/>
  <c r="F113" i="8"/>
  <c r="F30" i="10"/>
  <c r="H30" i="10" s="1"/>
  <c r="F28" i="8"/>
  <c r="H28" i="8" s="1"/>
  <c r="M31" i="6"/>
  <c r="J20" i="14"/>
  <c r="J21" i="14" s="1"/>
  <c r="F7" i="5" s="1"/>
  <c r="F156" i="8" l="1"/>
  <c r="H113" i="8"/>
  <c r="M134" i="6"/>
  <c r="M146" i="6" s="1"/>
  <c r="L146" i="6"/>
  <c r="H203" i="10"/>
  <c r="F294" i="10"/>
  <c r="H294" i="10" s="1"/>
  <c r="F52" i="8"/>
  <c r="H52" i="8" s="1"/>
  <c r="H54" i="8" s="1"/>
  <c r="H81" i="8" s="1"/>
  <c r="H83" i="8" s="1"/>
  <c r="K9" i="2" s="1"/>
  <c r="M9" i="2" s="1"/>
  <c r="H157" i="8"/>
  <c r="F73" i="10"/>
  <c r="H73" i="10" s="1"/>
  <c r="H75" i="10" s="1"/>
  <c r="F54" i="10" s="1"/>
  <c r="H54" i="10" s="1"/>
  <c r="H57" i="10" s="1"/>
  <c r="H84" i="10" s="1"/>
  <c r="H86" i="10" s="1"/>
  <c r="K8" i="3" s="1"/>
  <c r="M8" i="3" s="1"/>
  <c r="K29" i="6"/>
  <c r="K46" i="6" s="1"/>
  <c r="F11" i="7" s="1"/>
  <c r="J46" i="6"/>
  <c r="E13" i="11"/>
  <c r="F13" i="11" s="1"/>
  <c r="I13" i="11" s="1"/>
  <c r="E13" i="12"/>
  <c r="F13" i="12" s="1"/>
  <c r="I13" i="12" s="1"/>
  <c r="F12" i="7"/>
  <c r="H12" i="7" s="1"/>
  <c r="L46" i="6"/>
  <c r="M26" i="6"/>
  <c r="H11" i="7"/>
  <c r="M30" i="6"/>
  <c r="M46" i="6" s="1"/>
  <c r="F29" i="8" l="1"/>
  <c r="H29" i="8" s="1"/>
  <c r="H31" i="8" s="1"/>
  <c r="F31" i="10"/>
  <c r="H31" i="10" s="1"/>
  <c r="H33" i="10" s="1"/>
  <c r="F114" i="8"/>
  <c r="F24" i="7"/>
  <c r="H24" i="7" s="1"/>
  <c r="F509" i="10" s="1"/>
  <c r="H509" i="10" s="1"/>
  <c r="H511" i="10" s="1"/>
  <c r="F10" i="7"/>
  <c r="H10" i="7" s="1"/>
  <c r="H156" i="8"/>
  <c r="H159" i="8" s="1"/>
  <c r="F137" i="8" s="1"/>
  <c r="H137" i="8" s="1"/>
  <c r="H141" i="8" s="1"/>
  <c r="H168" i="8" s="1"/>
  <c r="H170" i="8" s="1"/>
  <c r="K11" i="2" s="1"/>
  <c r="M11" i="2" s="1"/>
  <c r="F114" i="10"/>
  <c r="H114" i="8" l="1"/>
  <c r="H116" i="8" s="1"/>
  <c r="F338" i="10"/>
  <c r="H114" i="10"/>
  <c r="H116" i="10" s="1"/>
  <c r="F157" i="10"/>
  <c r="F10" i="10"/>
  <c r="H10" i="10" s="1"/>
  <c r="H13" i="10" s="1"/>
  <c r="H42" i="10" s="1"/>
  <c r="H44" i="10" s="1"/>
  <c r="K7" i="3" s="1"/>
  <c r="M7" i="3" s="1"/>
  <c r="F491" i="10"/>
  <c r="H491" i="10" s="1"/>
  <c r="H493" i="10" s="1"/>
  <c r="H521" i="10" s="1"/>
  <c r="H523" i="10" s="1"/>
  <c r="K19" i="3" s="1"/>
  <c r="M19" i="3" s="1"/>
  <c r="F10" i="8"/>
  <c r="H10" i="8" s="1"/>
  <c r="H12" i="8" s="1"/>
  <c r="H40" i="8" s="1"/>
  <c r="H42" i="8" s="1"/>
  <c r="K8" i="2" s="1"/>
  <c r="M8" i="2" s="1"/>
  <c r="F96" i="10" l="1"/>
  <c r="H96" i="10" s="1"/>
  <c r="H98" i="10" s="1"/>
  <c r="H125" i="10" s="1"/>
  <c r="H127" i="10" s="1"/>
  <c r="K9" i="3" s="1"/>
  <c r="M9" i="3" s="1"/>
  <c r="H338" i="10"/>
  <c r="F382" i="10"/>
  <c r="H382" i="10" s="1"/>
  <c r="H157" i="10"/>
  <c r="H160" i="10" s="1"/>
  <c r="F202" i="10"/>
  <c r="F93" i="8"/>
  <c r="H93" i="8" s="1"/>
  <c r="H96" i="8" s="1"/>
  <c r="H125" i="8" s="1"/>
  <c r="H127" i="8" s="1"/>
  <c r="K10" i="2" s="1"/>
  <c r="M10" i="2" s="1"/>
  <c r="M12" i="2" s="1"/>
  <c r="M15" i="2" l="1"/>
  <c r="Q12" i="2"/>
  <c r="C5" i="11" s="1"/>
  <c r="M14" i="2"/>
  <c r="H202" i="10"/>
  <c r="H205" i="10" s="1"/>
  <c r="F181" i="10" s="1"/>
  <c r="H181" i="10" s="1"/>
  <c r="H184" i="10" s="1"/>
  <c r="H215" i="10" s="1"/>
  <c r="H217" i="10" s="1"/>
  <c r="K11" i="3" s="1"/>
  <c r="M11" i="3" s="1"/>
  <c r="F245" i="10"/>
  <c r="F137" i="10"/>
  <c r="H137" i="10" s="1"/>
  <c r="H139" i="10" s="1"/>
  <c r="H169" i="10"/>
  <c r="H171" i="10" s="1"/>
  <c r="K10" i="3" s="1"/>
  <c r="M10" i="3" s="1"/>
  <c r="F293" i="10" l="1"/>
  <c r="H245" i="10"/>
  <c r="H248" i="10" s="1"/>
  <c r="F227" i="10" s="1"/>
  <c r="H227" i="10" s="1"/>
  <c r="H229" i="10" s="1"/>
  <c r="H258" i="10" s="1"/>
  <c r="H260" i="10" s="1"/>
  <c r="K12" i="3" s="1"/>
  <c r="M12" i="3" s="1"/>
  <c r="G21" i="11"/>
  <c r="I21" i="11" s="1"/>
  <c r="J21" i="11" s="1"/>
  <c r="G19" i="11"/>
  <c r="I19" i="11" s="1"/>
  <c r="J19" i="11" s="1"/>
  <c r="G26" i="11"/>
  <c r="I26" i="11" s="1"/>
  <c r="J26" i="11" s="1"/>
  <c r="G22" i="11"/>
  <c r="I22" i="11" s="1"/>
  <c r="J22" i="11" s="1"/>
  <c r="J12" i="11"/>
  <c r="J13" i="11"/>
  <c r="J16" i="11"/>
  <c r="J15" i="11" s="1"/>
  <c r="G20" i="11"/>
  <c r="I20" i="11" s="1"/>
  <c r="J20" i="11" s="1"/>
  <c r="G18" i="11"/>
  <c r="I18" i="11" s="1"/>
  <c r="J18" i="11" s="1"/>
  <c r="J14" i="11"/>
  <c r="G28" i="11"/>
  <c r="I28" i="11" s="1"/>
  <c r="J28" i="11" s="1"/>
  <c r="G24" i="11"/>
  <c r="I24" i="11" s="1"/>
  <c r="J24" i="11" s="1"/>
  <c r="G27" i="11"/>
  <c r="I27" i="11" s="1"/>
  <c r="J27" i="11" s="1"/>
  <c r="G23" i="11"/>
  <c r="I23" i="11" s="1"/>
  <c r="J23" i="11" s="1"/>
  <c r="G25" i="11"/>
  <c r="I25" i="11" s="1"/>
  <c r="J25" i="11" s="1"/>
  <c r="J17" i="11" l="1"/>
  <c r="J11" i="11"/>
  <c r="J30" i="11"/>
  <c r="F337" i="10"/>
  <c r="H293" i="10"/>
  <c r="H296" i="10" s="1"/>
  <c r="F270" i="10" s="1"/>
  <c r="H270" i="10" s="1"/>
  <c r="H274" i="10" s="1"/>
  <c r="H306" i="10" s="1"/>
  <c r="H308" i="10" s="1"/>
  <c r="K17" i="3" s="1"/>
  <c r="M17" i="3" s="1"/>
  <c r="H337" i="10" l="1"/>
  <c r="H340" i="10" s="1"/>
  <c r="F318" i="10" s="1"/>
  <c r="H318" i="10" s="1"/>
  <c r="H321" i="10" s="1"/>
  <c r="H350" i="10" s="1"/>
  <c r="H352" i="10" s="1"/>
  <c r="K14" i="3" s="1"/>
  <c r="M14" i="3" s="1"/>
  <c r="F381" i="10"/>
  <c r="I13" i="2"/>
  <c r="M13" i="2" s="1"/>
  <c r="M16" i="2" s="1"/>
  <c r="M17" i="2" s="1"/>
  <c r="F4" i="5" s="1"/>
  <c r="J36" i="11"/>
  <c r="C6" i="11" s="1"/>
  <c r="L6" i="11" s="1"/>
  <c r="F467" i="10" l="1"/>
  <c r="H381" i="10"/>
  <c r="H385" i="10" s="1"/>
  <c r="F362" i="10" s="1"/>
  <c r="H362" i="10" s="1"/>
  <c r="H365" i="10" s="1"/>
  <c r="H394" i="10" s="1"/>
  <c r="H396" i="10" s="1"/>
  <c r="K20" i="3" s="1"/>
  <c r="M20" i="3" s="1"/>
  <c r="F553" i="10" l="1"/>
  <c r="H553" i="10" s="1"/>
  <c r="H556" i="10" s="1"/>
  <c r="F533" i="10" s="1"/>
  <c r="H533" i="10" s="1"/>
  <c r="H535" i="10" s="1"/>
  <c r="H566" i="10" s="1"/>
  <c r="H568" i="10" s="1"/>
  <c r="K18" i="3" s="1"/>
  <c r="M18" i="3" s="1"/>
  <c r="H467" i="10"/>
  <c r="H469" i="10" s="1"/>
  <c r="F447" i="10" s="1"/>
  <c r="H447" i="10" s="1"/>
  <c r="H449" i="10" s="1"/>
  <c r="H479" i="10" s="1"/>
  <c r="H481" i="10" s="1"/>
  <c r="K15" i="3" s="1"/>
  <c r="M15" i="3" s="1"/>
  <c r="M21" i="3" s="1"/>
  <c r="M23" i="3" l="1"/>
  <c r="M24" i="3"/>
  <c r="P21" i="3"/>
  <c r="C5" i="12" s="1"/>
  <c r="G20" i="12" l="1"/>
  <c r="I20" i="12" s="1"/>
  <c r="J20" i="12" s="1"/>
  <c r="J13" i="12"/>
  <c r="G19" i="12"/>
  <c r="I19" i="12" s="1"/>
  <c r="J19" i="12" s="1"/>
  <c r="G25" i="12"/>
  <c r="I25" i="12" s="1"/>
  <c r="J25" i="12" s="1"/>
  <c r="G26" i="12"/>
  <c r="I26" i="12" s="1"/>
  <c r="J26" i="12" s="1"/>
  <c r="G22" i="12"/>
  <c r="I22" i="12" s="1"/>
  <c r="J22" i="12" s="1"/>
  <c r="G24" i="12"/>
  <c r="I24" i="12" s="1"/>
  <c r="J24" i="12" s="1"/>
  <c r="G23" i="12"/>
  <c r="I23" i="12" s="1"/>
  <c r="J23" i="12" s="1"/>
  <c r="G18" i="12"/>
  <c r="I18" i="12" s="1"/>
  <c r="J18" i="12" s="1"/>
  <c r="G17" i="12"/>
  <c r="I17" i="12" s="1"/>
  <c r="J17" i="12" s="1"/>
  <c r="G21" i="12"/>
  <c r="I21" i="12" s="1"/>
  <c r="J21" i="12" s="1"/>
  <c r="J15" i="12"/>
  <c r="J14" i="12" s="1"/>
  <c r="J12" i="12"/>
  <c r="G27" i="12"/>
  <c r="I27" i="12" s="1"/>
  <c r="J27" i="12" s="1"/>
  <c r="J11" i="12" l="1"/>
  <c r="J16" i="12"/>
  <c r="J29" i="12" s="1"/>
  <c r="I22" i="3" l="1"/>
  <c r="M22" i="3" s="1"/>
  <c r="M25" i="3" s="1"/>
  <c r="M26" i="3" s="1"/>
  <c r="F5" i="5" s="1"/>
  <c r="F6" i="5" s="1"/>
  <c r="J35" i="12"/>
  <c r="C6" i="12" s="1"/>
  <c r="L6" i="12" s="1"/>
  <c r="F8" i="5" l="1"/>
  <c r="L23" i="14"/>
  <c r="J22" i="14" s="1"/>
</calcChain>
</file>

<file path=xl/sharedStrings.xml><?xml version="1.0" encoding="utf-8"?>
<sst xmlns="http://schemas.openxmlformats.org/spreadsheetml/2006/main" count="2100" uniqueCount="511">
  <si>
    <t>Item</t>
  </si>
  <si>
    <t>Descripción</t>
  </si>
  <si>
    <t>Unidad</t>
  </si>
  <si>
    <t>Cantidad</t>
  </si>
  <si>
    <t>Valor Unitario</t>
  </si>
  <si>
    <t>Valor Total</t>
  </si>
  <si>
    <t>1.1</t>
  </si>
  <si>
    <t>Global</t>
  </si>
  <si>
    <t>1.2</t>
  </si>
  <si>
    <t>Alistamiento de tubería y filtros</t>
  </si>
  <si>
    <t>m</t>
  </si>
  <si>
    <t>1.3</t>
  </si>
  <si>
    <t>1.4</t>
  </si>
  <si>
    <t>1.5</t>
  </si>
  <si>
    <t>m3</t>
  </si>
  <si>
    <t>1.7</t>
  </si>
  <si>
    <t>Cemento</t>
  </si>
  <si>
    <t>Bulto</t>
  </si>
  <si>
    <t>1.8</t>
  </si>
  <si>
    <t>Construcción de sello sanitario y placa en concreto</t>
  </si>
  <si>
    <t>1.9</t>
  </si>
  <si>
    <t>COSTO DIRECTO COMPLETAMIENTO DEL POZO</t>
  </si>
  <si>
    <t>IVA DEL 19% SOBRE LAS UTILIDADES</t>
  </si>
  <si>
    <t>Consola Monitoreo</t>
  </si>
  <si>
    <t>Transporte de materiales</t>
  </si>
  <si>
    <t>1.6</t>
  </si>
  <si>
    <t>Tapa y manhole</t>
  </si>
  <si>
    <t>unidad</t>
  </si>
  <si>
    <t>VALOR TOTAL COMPLETAMIENTO PIEZÓMETRO</t>
  </si>
  <si>
    <t>Bentonita</t>
  </si>
  <si>
    <t>bulto</t>
  </si>
  <si>
    <t>UTILIDADES DEL 5%</t>
  </si>
  <si>
    <t>ADMINISTRACIÓN DEL 10%</t>
  </si>
  <si>
    <r>
      <t xml:space="preserve">Suministro e instalación de gravilla seleccionada
(3.2 mm o </t>
    </r>
    <r>
      <rPr>
        <sz val="12"/>
        <rFont val="Calibri"/>
        <family val="2"/>
      </rPr>
      <t>⅛</t>
    </r>
    <r>
      <rPr>
        <sz val="10"/>
        <rFont val="Calibri"/>
        <family val="2"/>
      </rPr>
      <t>")</t>
    </r>
  </si>
  <si>
    <t>IMPREVISTOS DE 5%</t>
  </si>
  <si>
    <t>Equipo monitoreo</t>
  </si>
  <si>
    <t>Instalacion equipo y Consola</t>
  </si>
  <si>
    <t>Capacitación manejo equipos</t>
  </si>
  <si>
    <t>1.10</t>
  </si>
  <si>
    <t>1.11</t>
  </si>
  <si>
    <t>1.12</t>
  </si>
  <si>
    <t>1.13</t>
  </si>
  <si>
    <t>Suministro e instalación de tubería PVC RDE 21 de 2"</t>
  </si>
  <si>
    <t>Suministro e instalación de filtros PVC RDE 21 de 2" y Geotextil</t>
  </si>
  <si>
    <t>Instalacion equipo</t>
  </si>
  <si>
    <t>PIEZÓMETRO A 90 METROS CON DOS EQUIPOS DIVER</t>
  </si>
  <si>
    <t>PIEZÓMETRO A 40 M CON UN EQUIPO DIVER</t>
  </si>
  <si>
    <t xml:space="preserve">COMPLETAMIENTO DEL PIEZOMETRO </t>
  </si>
  <si>
    <t>COMPLETAMIENTO DEL PIEZOMETRO</t>
  </si>
  <si>
    <t xml:space="preserve">IMPREVISTOS </t>
  </si>
  <si>
    <t xml:space="preserve">ADMINISTRACIÓN </t>
  </si>
  <si>
    <t xml:space="preserve">UTILIDADES </t>
  </si>
  <si>
    <t xml:space="preserve">IVA </t>
  </si>
  <si>
    <t xml:space="preserve">TOTAL </t>
  </si>
  <si>
    <t>AIU</t>
  </si>
  <si>
    <t>ID</t>
  </si>
  <si>
    <t>DESCRIPCION</t>
  </si>
  <si>
    <t>UND</t>
  </si>
  <si>
    <t>CANT</t>
  </si>
  <si>
    <t>VR. UNITARIO</t>
  </si>
  <si>
    <t>VR PARCIAL</t>
  </si>
  <si>
    <t>M3</t>
  </si>
  <si>
    <t>2.1</t>
  </si>
  <si>
    <t>2.2</t>
  </si>
  <si>
    <t>2.3</t>
  </si>
  <si>
    <t>AIU%</t>
  </si>
  <si>
    <t>SUBTOTAL</t>
  </si>
  <si>
    <t>ADMINISTRACION</t>
  </si>
  <si>
    <t>IMPREVISTOS</t>
  </si>
  <si>
    <t>UTILIDAD</t>
  </si>
  <si>
    <t>OBSERVACIONES:</t>
  </si>
  <si>
    <t>TOTAL  AIU</t>
  </si>
  <si>
    <t>TOTAL COTIZACION</t>
  </si>
  <si>
    <t>PERFORACIÓN POZO EXPLORATORIO</t>
  </si>
  <si>
    <t>MT</t>
  </si>
  <si>
    <t>2</t>
  </si>
  <si>
    <t>2.4</t>
  </si>
  <si>
    <t>Tubos Engravilladores</t>
  </si>
  <si>
    <t>Prueba de bombeo</t>
  </si>
  <si>
    <t>POZO</t>
  </si>
  <si>
    <t>HR</t>
  </si>
  <si>
    <t>BULTO</t>
  </si>
  <si>
    <t>COSTO TOTAL DE LA OBRA</t>
  </si>
  <si>
    <t>COSTO TOTAL DE LA OBRA</t>
  </si>
  <si>
    <t>ITEM</t>
  </si>
  <si>
    <t>VALOR</t>
  </si>
  <si>
    <t xml:space="preserve">Transporte     de     personal,     equipos,
adecuación del terreno y elaboración de
piscinas para lodos.
</t>
  </si>
  <si>
    <t>Alistamiento de tubería y filtros.</t>
  </si>
  <si>
    <t>2.5</t>
  </si>
  <si>
    <t>2.6</t>
  </si>
  <si>
    <t>Suministro de tanques de agua de 2000L</t>
  </si>
  <si>
    <t>INTERVENTORIA</t>
  </si>
  <si>
    <t>Pagina 1-3</t>
  </si>
  <si>
    <t>FACTOR PRESTACIONAL</t>
  </si>
  <si>
    <t>Año 2022</t>
  </si>
  <si>
    <t>Año 2023</t>
  </si>
  <si>
    <t>SUBSIDIO TRANSPORTE</t>
  </si>
  <si>
    <t>MENSUAL</t>
  </si>
  <si>
    <t>ANUAL</t>
  </si>
  <si>
    <t>DIARIO</t>
  </si>
  <si>
    <t>Salario Minimo</t>
  </si>
  <si>
    <t>Subsidio de transporte</t>
  </si>
  <si>
    <t>Hora Diurna</t>
  </si>
  <si>
    <t>Hora Nocturna</t>
  </si>
  <si>
    <t>Hora extra diurna</t>
  </si>
  <si>
    <t>Hora extra nocturna</t>
  </si>
  <si>
    <t>Hora extra festiva diurna</t>
  </si>
  <si>
    <t>Hora extra festiva nocturna</t>
  </si>
  <si>
    <t>SALARIO MINIMO</t>
  </si>
  <si>
    <t>REF</t>
  </si>
  <si>
    <t>A</t>
  </si>
  <si>
    <t>B</t>
  </si>
  <si>
    <t>TOTAL MENSUAL</t>
  </si>
  <si>
    <t>C</t>
  </si>
  <si>
    <t>D</t>
  </si>
  <si>
    <t>ANUAL+SUBSIDIO TRANSP.</t>
  </si>
  <si>
    <t>E</t>
  </si>
  <si>
    <t>CONCEPTO</t>
  </si>
  <si>
    <t>BASE</t>
  </si>
  <si>
    <t>FACTOR</t>
  </si>
  <si>
    <t xml:space="preserve">VALOR     </t>
  </si>
  <si>
    <t>%</t>
  </si>
  <si>
    <t>Salario anual (365 Dias)</t>
  </si>
  <si>
    <t>PRESTACIONES</t>
  </si>
  <si>
    <t>Cesantia anual</t>
  </si>
  <si>
    <t>intereses cesantias</t>
  </si>
  <si>
    <t>Cesan</t>
  </si>
  <si>
    <t>Vacaciones 15 dias</t>
  </si>
  <si>
    <t>Prima 30 dias</t>
  </si>
  <si>
    <t>OTROS COSTOS</t>
  </si>
  <si>
    <t>Botas y overol</t>
  </si>
  <si>
    <t>Seguro Colectivo</t>
  </si>
  <si>
    <t>SEGURIDAD SOCIAL</t>
  </si>
  <si>
    <t>Pensiones</t>
  </si>
  <si>
    <t>Medicina familiar</t>
  </si>
  <si>
    <t>Riesgos profesionales</t>
  </si>
  <si>
    <t>APORTES SENA</t>
  </si>
  <si>
    <t>Aporte ordinario</t>
  </si>
  <si>
    <t>F.I.C.</t>
  </si>
  <si>
    <t>OTROS APORTES</t>
  </si>
  <si>
    <t>I.C.B.F.</t>
  </si>
  <si>
    <t>Subsidio familiar</t>
  </si>
  <si>
    <t>VALOR REAL DEL SALARIO</t>
  </si>
  <si>
    <t>Pagina 2-3</t>
  </si>
  <si>
    <t>MANO DE OBRA</t>
  </si>
  <si>
    <t>SALARIO MINIMO 2023</t>
  </si>
  <si>
    <t>AUXILIO DE TRANSPORTE</t>
  </si>
  <si>
    <t>CARGO</t>
  </si>
  <si>
    <t>JORNAL</t>
  </si>
  <si>
    <t>% PRESTACIONES SOCIALES</t>
  </si>
  <si>
    <t>JORNAL 2023</t>
  </si>
  <si>
    <t>TOPOGRAFO</t>
  </si>
  <si>
    <t>CADENERO I</t>
  </si>
  <si>
    <t>CADENERO II</t>
  </si>
  <si>
    <t>OPERADOR</t>
  </si>
  <si>
    <t>OFICIAL</t>
  </si>
  <si>
    <t>AYUDANTE</t>
  </si>
  <si>
    <t>SOLDADOR</t>
  </si>
  <si>
    <t>AYUDANTE DE ORNAMENTACION</t>
  </si>
  <si>
    <t>ANDAMIERO CERTIFICADO</t>
  </si>
  <si>
    <t>INGENIERO ELECTRICO</t>
  </si>
  <si>
    <t>INGENIERO QUIMICO</t>
  </si>
  <si>
    <t>ELECTRICISTA</t>
  </si>
  <si>
    <t>INGENIERO AMBIENTAL</t>
  </si>
  <si>
    <t>ADMINISTRADOR ESPECIALISTA EN GERENCIA PUBLICA</t>
  </si>
  <si>
    <t>GEOLOGO</t>
  </si>
  <si>
    <t>FONTANERO</t>
  </si>
  <si>
    <t>EQUIPOS Y HERRAMIENTAS</t>
  </si>
  <si>
    <t>UNIDAD</t>
  </si>
  <si>
    <t>TARIFA 2023</t>
  </si>
  <si>
    <t>ALAMBRE NEGRO</t>
  </si>
  <si>
    <t>KG</t>
  </si>
  <si>
    <t>ACERO DE REFUERZO 60000 PSI</t>
  </si>
  <si>
    <t>ARENA</t>
  </si>
  <si>
    <t>ARENA DE PEGA</t>
  </si>
  <si>
    <t>ACEITE 1/4</t>
  </si>
  <si>
    <t>TARRO</t>
  </si>
  <si>
    <t>ANTICORROSIVO</t>
  </si>
  <si>
    <t>GALON</t>
  </si>
  <si>
    <t>ANDAMIO TUBULAR</t>
  </si>
  <si>
    <t>DIA</t>
  </si>
  <si>
    <t>ANGULO DE 2X2X3/16</t>
  </si>
  <si>
    <t>MTS</t>
  </si>
  <si>
    <t>ANGULO DE 3/4X3/4X1/8</t>
  </si>
  <si>
    <t>ADAPTADOR MACHO DE 3"</t>
  </si>
  <si>
    <t>ADAPTADOR HEMBRA DE 3"</t>
  </si>
  <si>
    <t>BASES Y PINTURAS</t>
  </si>
  <si>
    <t>BENTONITA</t>
  </si>
  <si>
    <t>BOLO O CANTO DE RIO</t>
  </si>
  <si>
    <t>BUJE 3X2" PVC</t>
  </si>
  <si>
    <t>CAJA PARA MEDIDOR</t>
  </si>
  <si>
    <t>CEMENTO</t>
  </si>
  <si>
    <t>CINTA PVC - V15 o similar (rollo de 15m)</t>
  </si>
  <si>
    <t>CONCRETO DE 3000 PSI</t>
  </si>
  <si>
    <t>COMPRESOR 185 CFM 150 PSI O SIMILAR</t>
  </si>
  <si>
    <t>COMPRESOR 115 psi FI24 2HP</t>
  </si>
  <si>
    <t>CONCERTINA 32 ESPIRALES</t>
  </si>
  <si>
    <t>CODO LISO DE 90º DE 2"</t>
  </si>
  <si>
    <t>CODO LISO DE 90º DE 3"</t>
  </si>
  <si>
    <t>CODO LISO DE 90º DE 4"</t>
  </si>
  <si>
    <t>CODO DE 45º NOVAFORT DE 6"</t>
  </si>
  <si>
    <t>CODO LISO DE 45º DE 2"</t>
  </si>
  <si>
    <t>CODO LISO DE 45º DE 3"</t>
  </si>
  <si>
    <t>DISOLVENTE</t>
  </si>
  <si>
    <t>LTS</t>
  </si>
  <si>
    <t>DISCOS PARA METAL DE 4"</t>
  </si>
  <si>
    <t>DISCOS PARA METAL DE 7"</t>
  </si>
  <si>
    <t>ESTACAS 2"X2"X0.50M</t>
  </si>
  <si>
    <t>EQUIPO DE TOPOGRAFIA</t>
  </si>
  <si>
    <t>EQUIPO DE COMPUTO</t>
  </si>
  <si>
    <t>EQUIPO DE SOLDADURA</t>
  </si>
  <si>
    <t>EQUIPO PARA REGISTRO ELECTRICO</t>
  </si>
  <si>
    <t>EQUIPO PARA PRUEBA DE BOMBEO</t>
  </si>
  <si>
    <t>EQUIPO DE PINTURA DE ALTA PRESION</t>
  </si>
  <si>
    <t>EQUIPO MECANICO DE PERFORACION</t>
  </si>
  <si>
    <t>FORMALETA EN MADERA (3 USOS)</t>
  </si>
  <si>
    <t>FORMALETA METÁLICA L=1.20M</t>
  </si>
  <si>
    <t>M2</t>
  </si>
  <si>
    <t>FORMALETA PARA MANHOL</t>
  </si>
  <si>
    <t>GASOLINA CORRIENTE</t>
  </si>
  <si>
    <t>GUADAÑADORA</t>
  </si>
  <si>
    <t>HIDROSELLO DE 6"</t>
  </si>
  <si>
    <t>LADRILLO VITRIFICADO</t>
  </si>
  <si>
    <t>LADRILLO ARROBERO</t>
  </si>
  <si>
    <t>LADRILLO H-10</t>
  </si>
  <si>
    <t>LAMINA EN ALFAJOR 3x1 ESP 1/4"</t>
  </si>
  <si>
    <t>LLAVE DE INCORPORACION DE 1/2"</t>
  </si>
  <si>
    <t>LLAVE DE CORTE DE 1/2"</t>
  </si>
  <si>
    <t>SOLDADURA PVC 1/4</t>
  </si>
  <si>
    <t>LIMPIADOR PVC 1/4</t>
  </si>
  <si>
    <t>MATERIAL SELECCIONADO</t>
  </si>
  <si>
    <t>MALLA ELECTROSADA CALIBRE 5MM</t>
  </si>
  <si>
    <t>NIVEL DE TOPOGRAFIA</t>
  </si>
  <si>
    <t>RETROEXCAVADORA</t>
  </si>
  <si>
    <t xml:space="preserve">PAPEL PARA PLOTTER </t>
  </si>
  <si>
    <t>ROLLO</t>
  </si>
  <si>
    <t>PLASTOCRETE DM EMPAQUE 4.5KG</t>
  </si>
  <si>
    <t>PLATINA 1X3/16</t>
  </si>
  <si>
    <t>ML</t>
  </si>
  <si>
    <t>PINTURA PLATE</t>
  </si>
  <si>
    <t>PINTURA EPOXICA</t>
  </si>
  <si>
    <t>PUNTILLAS DE 2 1/2"</t>
  </si>
  <si>
    <t>CAJA</t>
  </si>
  <si>
    <t>PUNTILLAS DE 3"</t>
  </si>
  <si>
    <t>PULIDORA</t>
  </si>
  <si>
    <t>PRODUCCION DE MORTERO 1:3 IMPERMEABILZIADO</t>
  </si>
  <si>
    <t>PLOTTER</t>
  </si>
  <si>
    <t>ROLO DE MANGUERA PF DE 1/2"</t>
  </si>
  <si>
    <t>ROLO DE MANGUERA PF DE 3/4"</t>
  </si>
  <si>
    <t>SOLDADURA 60/13</t>
  </si>
  <si>
    <t>SIKA 1 (2.5KG)</t>
  </si>
  <si>
    <t>TRANSPORTE (Viaje)</t>
  </si>
  <si>
    <t>TRITURADO</t>
  </si>
  <si>
    <t>TRITURADO DE 2"</t>
  </si>
  <si>
    <t>TROMPO CAPACIDAD BULTO Y MEDIO</t>
  </si>
  <si>
    <t>TAPON PVC DE 2"</t>
  </si>
  <si>
    <t>TAPON PVC DE 3"</t>
  </si>
  <si>
    <t>TEE PVC  DE 3"</t>
  </si>
  <si>
    <t>TEE PVC  DE 2"</t>
  </si>
  <si>
    <t>TEE PVC  DE 4"</t>
  </si>
  <si>
    <t>TINTAS</t>
  </si>
  <si>
    <t>TUBERIA UP RDE 21 DE 8"</t>
  </si>
  <si>
    <t>TUBERIA UP RANURADA RDE 21 DE 8"</t>
  </si>
  <si>
    <t>TUBERIA PVC UM RDE 21 DE 4"</t>
  </si>
  <si>
    <t>TUBERIA PVC UM RDE 21 DE 3"</t>
  </si>
  <si>
    <t>TUBERIA PVC UM RDE 21 DE 2"</t>
  </si>
  <si>
    <t>TUBERIA NOVAFORT DE 6"</t>
  </si>
  <si>
    <t>TUBERIA PVC UP RDE 21 DE 8"</t>
  </si>
  <si>
    <t>TUBERIA PVC RANURADA RDE 21 DE 8"</t>
  </si>
  <si>
    <t>TUBERIA GALVANIZADA DE 1/2" CALIBRE 16</t>
  </si>
  <si>
    <t>TUBERIA GALVANIZADA DE 1" CALIBRE 16</t>
  </si>
  <si>
    <t>TUBERIA GALVANIZADA DE 1 1/2" CALIBRE 16</t>
  </si>
  <si>
    <t>TUBERIA GALVANIZADA DE 2" CALIBRE 16</t>
  </si>
  <si>
    <t>UNION MECANICA PVC DE 2"</t>
  </si>
  <si>
    <t>UNION MECANICA PVC DE 3"</t>
  </si>
  <si>
    <t>UNION MECANICA PVC DE 4"</t>
  </si>
  <si>
    <t>VIBRADOR ELECTRICO</t>
  </si>
  <si>
    <t>VIBRADOR A GASOLINA</t>
  </si>
  <si>
    <t>VIBROCOMPATADOR (TIPO RANA)</t>
  </si>
  <si>
    <t>VOLQUETA (CAPACIDAD 6M3)</t>
  </si>
  <si>
    <t>CAPITULO</t>
  </si>
  <si>
    <t>ITEM:</t>
  </si>
  <si>
    <t>1. EQUIPO Y HERRAMIENTAS</t>
  </si>
  <si>
    <t>CANTIDAD</t>
  </si>
  <si>
    <t>TARIFA DIA</t>
  </si>
  <si>
    <t>RENDIMIENTO</t>
  </si>
  <si>
    <t>(a)</t>
  </si>
  <si>
    <t>1 equipo</t>
  </si>
  <si>
    <t>unidad/dia</t>
  </si>
  <si>
    <t>(axb)/(c)</t>
  </si>
  <si>
    <t>(b)</t>
  </si>
  <si>
    <t>(c)</t>
  </si>
  <si>
    <t>Herramienta menor</t>
  </si>
  <si>
    <t>2. MATERIALES</t>
  </si>
  <si>
    <t>VR UNITARIO</t>
  </si>
  <si>
    <t>(d)</t>
  </si>
  <si>
    <t>(e)</t>
  </si>
  <si>
    <t>(dxe)</t>
  </si>
  <si>
    <t>PARCIAL</t>
  </si>
  <si>
    <t>% DESP.</t>
  </si>
  <si>
    <t>3. MANO DE OBRA</t>
  </si>
  <si>
    <t>(f)</t>
  </si>
  <si>
    <t>integral/dia</t>
  </si>
  <si>
    <t>(fxg)/(h)</t>
  </si>
  <si>
    <t>(g)</t>
  </si>
  <si>
    <t>(h)</t>
  </si>
  <si>
    <t>Ayudante</t>
  </si>
  <si>
    <t>Operador</t>
  </si>
  <si>
    <t>4. VARIOS</t>
  </si>
  <si>
    <t>TARIFA</t>
  </si>
  <si>
    <t>(i)</t>
  </si>
  <si>
    <t>(j)</t>
  </si>
  <si>
    <t>(k)</t>
  </si>
  <si>
    <t>(ixjxk)</t>
  </si>
  <si>
    <t>TOTAL COSTO DIRECTO: ( 1 + 2 + 3 + 4 )</t>
  </si>
  <si>
    <t>A. I. U.</t>
  </si>
  <si>
    <t>PRECIO UNITARIO TOTAL:</t>
  </si>
  <si>
    <t>TOTAL COSTO DIRECTO: ( 1 + 2 + 3  )</t>
  </si>
  <si>
    <t>Equipo mecánico de perforación</t>
  </si>
  <si>
    <t>Gasolina corriente</t>
  </si>
  <si>
    <t>Galon</t>
  </si>
  <si>
    <t>Aceite hidraulico</t>
  </si>
  <si>
    <t>Equipo para registro electrico</t>
  </si>
  <si>
    <t>Equipo para computo</t>
  </si>
  <si>
    <t>Geologo</t>
  </si>
  <si>
    <t>Oficial</t>
  </si>
  <si>
    <t>Grava clasificada para filtro del pozo</t>
  </si>
  <si>
    <t>Kg</t>
  </si>
  <si>
    <t>Trompo (capacidad bulto y medio)</t>
  </si>
  <si>
    <t>Formaleta en madera (Tres usos)</t>
  </si>
  <si>
    <t>Agua</t>
  </si>
  <si>
    <t>Lts</t>
  </si>
  <si>
    <t>Triturado</t>
  </si>
  <si>
    <t>Plastocrete empaque 4.5 KG</t>
  </si>
  <si>
    <t>Compresor 185 CFM 150 psi</t>
  </si>
  <si>
    <t>Equipo para prueba de bombeo</t>
  </si>
  <si>
    <t>Accesorios</t>
  </si>
  <si>
    <t>Fontanero</t>
  </si>
  <si>
    <t>ml</t>
  </si>
  <si>
    <t>FIRMA</t>
  </si>
  <si>
    <t>Transporte terrestre</t>
  </si>
  <si>
    <t>SUBTOTAL COSTOS DIRECTOS</t>
  </si>
  <si>
    <t>TOTAL PERFORACION POZO EXPLORATORIO</t>
  </si>
  <si>
    <t>Realizó:</t>
  </si>
  <si>
    <t>NOMBRE</t>
  </si>
  <si>
    <t>ENTIDAD</t>
  </si>
  <si>
    <t>NO BORRAR</t>
  </si>
  <si>
    <t>Cemento 50 Kg</t>
  </si>
  <si>
    <t>BASE DE DATOS</t>
  </si>
  <si>
    <t>ANALISIS DE PRECIOS UNITARIOS</t>
  </si>
  <si>
    <t xml:space="preserve">FIRMA </t>
  </si>
  <si>
    <t>Limpiador de PVC</t>
  </si>
  <si>
    <t>Filtro en tuberia PVC RDE 21 UP de 6"</t>
  </si>
  <si>
    <t>Soldadura en PVC</t>
  </si>
  <si>
    <t>Tuberia para engravilladores</t>
  </si>
  <si>
    <t>Accesorios (Uniones, hembras y machos roscados)</t>
  </si>
  <si>
    <t>COMPLEMENTOS Y SISTEMA DE BOMBEO</t>
  </si>
  <si>
    <t>2.7</t>
  </si>
  <si>
    <t>CONSTRUCCIÓN POZO PROFUNDO AMPLIACIÓN Y COMPLETAMIENTO</t>
  </si>
  <si>
    <t>CONSTRUCCIÓN POZO PROFUNDO EXPLORATORIO</t>
  </si>
  <si>
    <t>Tuberia RDE 21 UP de 6"</t>
  </si>
  <si>
    <t>Soldadura PVC 1/4</t>
  </si>
  <si>
    <t>Limpiador PVC 1/4</t>
  </si>
  <si>
    <t xml:space="preserve">CAPITULO </t>
  </si>
  <si>
    <t>Arena</t>
  </si>
  <si>
    <t>Cemento (50 Kg)</t>
  </si>
  <si>
    <t>Tanque plastico de 2000 L</t>
  </si>
  <si>
    <t>Accesorios para interconexiones hidraulicas</t>
  </si>
  <si>
    <t>TOTAL CONSTRUCCION Y COMPLETAMIENTO</t>
  </si>
  <si>
    <t>Und</t>
  </si>
  <si>
    <t>Ingeniero Electrico</t>
  </si>
  <si>
    <t>Accesorios para conexiones electricas</t>
  </si>
  <si>
    <t>Panel solar 430W o similar</t>
  </si>
  <si>
    <t>Inversor solar 3HP o similar</t>
  </si>
  <si>
    <t>Motobomba AC 3HP-230 Trifasico HDT=70M</t>
  </si>
  <si>
    <t>ANALISIS DESGLOSADO DE  A.I.U. CONTRATO DE OBRA</t>
  </si>
  <si>
    <t>VALOR COSTO DIRECTO</t>
  </si>
  <si>
    <t>DURACION DEL PROYECTO (MES)</t>
  </si>
  <si>
    <t>VALOR COSTO TOTAL CD + AIU CALCULADO</t>
  </si>
  <si>
    <t>AIU ASUMIDO</t>
  </si>
  <si>
    <t>CANT.</t>
  </si>
  <si>
    <t>SALARIO BASE</t>
  </si>
  <si>
    <t>VALOR MES</t>
  </si>
  <si>
    <t>% DEDICACION</t>
  </si>
  <si>
    <t>DURACION (MES)</t>
  </si>
  <si>
    <t xml:space="preserve">VALOR TOTAL </t>
  </si>
  <si>
    <t>% CON RESPECTO A COSTOS DIRECTOS.</t>
  </si>
  <si>
    <t>A.) GASTOS DE ADMINISTRACION.</t>
  </si>
  <si>
    <t xml:space="preserve">Personal administrativo con prestaciones. </t>
  </si>
  <si>
    <t>Instalaciones, dotaciones y SG-SST</t>
  </si>
  <si>
    <t xml:space="preserve">Gastos legalizacion General y de Cobros. </t>
  </si>
  <si>
    <t>COSTOS DIRECTOS</t>
  </si>
  <si>
    <t>VALOR ESTAMPILLA O FONDO</t>
  </si>
  <si>
    <t>1- Requisitos de Ejecución del Contrato (Garantías)</t>
  </si>
  <si>
    <t>2- Estampilla Pro Cultura</t>
  </si>
  <si>
    <t>3- Estampilla Pro Adulto Mayor</t>
  </si>
  <si>
    <t>4- Estampilla Pro Electrificacion Rural</t>
  </si>
  <si>
    <t>5- Estampilla Pro CERES</t>
  </si>
  <si>
    <t>6- Estampilla Pro Hospital Universitario</t>
  </si>
  <si>
    <t>7- Estampilla Pro Universidad de Cartagena</t>
  </si>
  <si>
    <t>8- Estampilla Pro Monumentos</t>
  </si>
  <si>
    <t>9- Fondo de seguridad ciudadana</t>
  </si>
  <si>
    <t>10- Contribución Deporte</t>
  </si>
  <si>
    <t>11- Contribución órdenes de pago y contratos</t>
  </si>
  <si>
    <t>A.) TOTAL GASTOS DE ADMINISTRACION (A)</t>
  </si>
  <si>
    <t>B.) IMPREVISTOS ESTIMADOS (I)</t>
  </si>
  <si>
    <t>C.) UTILIDADES ESPERADAS (U)</t>
  </si>
  <si>
    <t>PORCENTAJE TOTAL DE AIU</t>
  </si>
  <si>
    <t>1) Los salarios base son extraidos con base al analisis efectuado para el calculo del factor prestacion según experiencia del profesional</t>
  </si>
  <si>
    <t>Elaboró</t>
  </si>
  <si>
    <t>Revisó</t>
  </si>
  <si>
    <t>CONSTRUCCION DE POZO PROFUNDO, AMPLIACIÓN Y COMPLETAMIENTO</t>
  </si>
  <si>
    <t>1- Gastos de oficina (Papeleria e impresiones)</t>
  </si>
  <si>
    <t>2) Los porcentajes de estampillas son estipulados según base de datos del departamento de sucre.</t>
  </si>
  <si>
    <t>XXXXXXX</t>
  </si>
  <si>
    <t>Profesion</t>
  </si>
  <si>
    <t>XXXXX</t>
  </si>
  <si>
    <t>CONSTRUCCION DE POZO EXPLORATORIO</t>
  </si>
  <si>
    <t>NO BORRAR - CALCULO AIU</t>
  </si>
  <si>
    <t>CONSTRUCCIÓN POZO PROFUNDO, AMPLIACIÓN Y COMPLETAMIENTO</t>
  </si>
  <si>
    <t>FACTOR MULTIPLICADOR</t>
  </si>
  <si>
    <t>FACTOR MULTIPLICADOR PARA CONTRATO DE  INTERVENTORIA</t>
  </si>
  <si>
    <t>PORCENTAJE</t>
  </si>
  <si>
    <t>1.</t>
  </si>
  <si>
    <t>Salarios y Prestaciones Sociales de Personal Facturable</t>
  </si>
  <si>
    <t xml:space="preserve">Salarios </t>
  </si>
  <si>
    <t>Prima anual (legal)</t>
  </si>
  <si>
    <t xml:space="preserve"> ÷ 12 =</t>
  </si>
  <si>
    <t>Cesantía</t>
  </si>
  <si>
    <t>Intereses de cesantía</t>
  </si>
  <si>
    <t xml:space="preserve"> x 1.3. =</t>
  </si>
  <si>
    <t>Vacaciones</t>
  </si>
  <si>
    <t>ARP</t>
  </si>
  <si>
    <t>Sena</t>
  </si>
  <si>
    <t>ICBF</t>
  </si>
  <si>
    <t>Seguridad Social (salud + pensión)</t>
  </si>
  <si>
    <t>Caja de Compensación Familiar</t>
  </si>
  <si>
    <t>Otros (Auxilios varios, prestaciones extralegales, Incapacidades no cubiertas)</t>
  </si>
  <si>
    <t>Dotación (Elementos de proteccion personal de campo y oficina)</t>
  </si>
  <si>
    <t>Sub-total</t>
  </si>
  <si>
    <t>3.</t>
  </si>
  <si>
    <t>Gastos Generales</t>
  </si>
  <si>
    <t xml:space="preserve">Asesoria Contable Tributaria  y Juridica </t>
  </si>
  <si>
    <t>Seguros de robo e incendio</t>
  </si>
  <si>
    <t>Personal Administrativo no facturado</t>
  </si>
  <si>
    <t>Personal Profesional no facturado</t>
  </si>
  <si>
    <t>Depreciación de muebles y equipos</t>
  </si>
  <si>
    <t>Correo y otros</t>
  </si>
  <si>
    <t>4.</t>
  </si>
  <si>
    <t>Costos Directos no Reembolsables</t>
  </si>
  <si>
    <t>Poliza de Calidad</t>
  </si>
  <si>
    <t>Póliza Cumplimiento</t>
  </si>
  <si>
    <t>Póliza Salarios y prestaciones Sociales</t>
  </si>
  <si>
    <t>5.</t>
  </si>
  <si>
    <t xml:space="preserve">Honorarios </t>
  </si>
  <si>
    <t>T  O  T  A  L</t>
  </si>
  <si>
    <t>FACTOR FINAL DE MULTIPLICACION</t>
  </si>
  <si>
    <t>Elaboró:</t>
  </si>
  <si>
    <t>Revisó:</t>
  </si>
  <si>
    <t>MATRICULA PROFESIONAL</t>
  </si>
  <si>
    <t>DEPENDENCIA</t>
  </si>
  <si>
    <t>PRESUPUESTO DE INTERVENTORIA OBRA</t>
  </si>
  <si>
    <t>CATEGORIA</t>
  </si>
  <si>
    <t>VALOR MENSUAL</t>
  </si>
  <si>
    <t>PORCENTAJE DE DEDICACION</t>
  </si>
  <si>
    <t>TOTAL VALOR MENSUAL</t>
  </si>
  <si>
    <t>TIEMPO (MES)</t>
  </si>
  <si>
    <t>TOTAL</t>
  </si>
  <si>
    <t>PERSONAL</t>
  </si>
  <si>
    <t>PERSONAL DIRECTIVO Y RESIDENTE</t>
  </si>
  <si>
    <t>1,1,1</t>
  </si>
  <si>
    <t>(1) SUBTOTAL PERSONAL</t>
  </si>
  <si>
    <t>DEDICACION</t>
  </si>
  <si>
    <t>GASTOS OPERACIONALES</t>
  </si>
  <si>
    <t>COSTOS DIRECTOS REEMBOLSABLES</t>
  </si>
  <si>
    <t>2,1,1</t>
  </si>
  <si>
    <t>2,1,2</t>
  </si>
  <si>
    <t>Elaboración y presentación de Informes. Incluye: Edición, Registro fotografico, fotocopias, papeleria, otros.</t>
  </si>
  <si>
    <t>(2) SUBTOTAL GASTOS OPERACIONES</t>
  </si>
  <si>
    <t>(3)=(1)+(2) SUBTOTAL PERSONAL + GASTOS OPERACIONES</t>
  </si>
  <si>
    <t>(4)= VALOR EQUIVALENTE A DEDUCCIONES Y CONTRIBUCIONES</t>
  </si>
  <si>
    <t>(4)=(1+2+3) SUBTOTAL PERSONAL + GASTOS OPERACIONES + DEDUCCIONES Y CONTRIBUCIONES</t>
  </si>
  <si>
    <t>AJUSTE DE CIFRA DECIMAL (CEROS)</t>
  </si>
  <si>
    <t>IMPUESTO I.V.A.</t>
  </si>
  <si>
    <t>TOTAL VALOR INTERVENTORIA</t>
  </si>
  <si>
    <t>PORCENTAJE EQUIVALENTE DEL PRESUPUESTO</t>
  </si>
  <si>
    <t>COSTO DIRECTO OBRA</t>
  </si>
  <si>
    <t>PROFESION</t>
  </si>
  <si>
    <t xml:space="preserve">Geologo con conocimientos en recursos hidricos enfocado en la fase de construccion de pozos de agua, conocimientos en fase de exploracion, perforacion y explotacion de recursos hidricos con esperiencia minima de dos años. </t>
  </si>
  <si>
    <t>COSTO TOTAL DEL COMPLETAMIENTO</t>
  </si>
  <si>
    <t>COSTO TOTAL PERFORACION EXPLORATORIA</t>
  </si>
  <si>
    <t>Suministro de equipo de bombeo 2 HP , paneles solares con su respectivo tablero y materiales para su instalacion, conecciones electricas y su respectiva instalacion a un 100%</t>
  </si>
  <si>
    <t>VALOR TOTAL CON INTERVENTORIA</t>
  </si>
  <si>
    <t>1-Residente de Obra</t>
  </si>
  <si>
    <t>2-Geologo</t>
  </si>
  <si>
    <t>3-Secretaria</t>
  </si>
  <si>
    <t xml:space="preserve">Tramites de licencias y permisos
</t>
  </si>
  <si>
    <t>Prospección de aguas subterranea</t>
  </si>
  <si>
    <t>Concesion de fuente de captación</t>
  </si>
  <si>
    <t>Ingeniero ambiental</t>
  </si>
  <si>
    <t xml:space="preserve">Adecuación del área de trabajo, construcción de piscina almacenamiento de lodos bentónicos y canales para el recorrido de lodos, manteniendo las exigencias ambientales.
Canales.
</t>
  </si>
  <si>
    <t>AMPLIACION DE POZO 12” ½ para los 3 pozos a una profundidad de 110 metros de profundidad</t>
  </si>
  <si>
    <t>Diseño del pozo perfil estatigrafico con su respectiva litologia en los 3 pozos.</t>
  </si>
  <si>
    <t>Suministro e instalación de Tubería PVC
de 6" para pozo RDE-21 de 70 metros de tuberia ciega para cada pozo.</t>
  </si>
  <si>
    <t>Suministro e instalación de filtros PVC de
6" para pozo RDE-21 40 metros de tuberia renurada para cada pozos.</t>
  </si>
  <si>
    <t xml:space="preserve">Suministro  e  instalación  de  gravilla seleccionada contrasporte, suministro de 4 m3 para cada uno de los pozos. </t>
  </si>
  <si>
    <t>Limpieza y desarrollo del pozo por el método combinado de aire, pistón y yetting, con aplicación de químicos 3 pozos de 110 metroa de profundidad.</t>
  </si>
  <si>
    <t>Construcción de sello sanitario y placa de
Concreto, Construcción de la base del pozo de
0,4 x 0,4 x 1,0 mts con concreto de 3500 psi.</t>
  </si>
  <si>
    <t xml:space="preserve">Toma de registro eléctrico Sp, Gama Ray y Resistividad, toma de registro con sonda de niveles en cada pozo a un profundidad de 110 metros de profundidad.
y Resistividad.
</t>
  </si>
  <si>
    <t>Perforación exploratoria de 4" con lodos a base de bentonita. para los 3 pozos los cuales van relacionados a los 110 metros de profundidad para cada pozo</t>
  </si>
  <si>
    <t>Alquiler de vehiculo (Modelo 2019 - 2023) incluye: Combustible y mantenimiento que garantice el buen funcionamiento del vehiculo)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</si>
</sst>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quot;$&quot;\ #,##0;[Red]&quot;$&quot;\ \-#,##0"/>
    <numFmt numFmtId="167" formatCode="&quot;$&quot;#,##0.00;[Red]&quot;$&quot;#,##0.00"/>
    <numFmt numFmtId="168" formatCode="&quot;$&quot;#,##0.0;[Red]&quot;$&quot;#,##0.0"/>
    <numFmt numFmtId="169" formatCode="_ * #,##0_ ;_ * \-#,##0_ ;_ * &quot;-&quot;??_ ;_ @_ "/>
    <numFmt numFmtId="170" formatCode="_(&quot;$&quot;\ * #,##0_);_(&quot;$&quot;\ * \(#,##0\);_(&quot;$&quot;\ * &quot;-&quot;??_);_(@_)"/>
    <numFmt numFmtId="171" formatCode="_(* #,##0_);_(* \(#,##0\);_(* &quot;-&quot;_);_(@_)"/>
    <numFmt numFmtId="172" formatCode="_-* #,##0.00\ _P_t_s_-;\-* #,##0.00\ _P_t_s_-;_-* &quot;-&quot;\ _P_t_s_-;_-@_-"/>
    <numFmt numFmtId="173" formatCode="_-&quot;$&quot;\ * #,##0.00_-;\-&quot;$&quot;\ * #,##0.00_-;_-&quot;$&quot;\ * &quot;-&quot;_-;_-@_-"/>
    <numFmt numFmtId="174" formatCode="&quot;$&quot;#,##0"/>
    <numFmt numFmtId="175" formatCode="_ &quot;$&quot;\ * #,##0.00_ ;_ &quot;$&quot;\ * \-#,##0.00_ ;_ &quot;$&quot;\ * &quot;-&quot;??_ ;_ @_ "/>
    <numFmt numFmtId="176" formatCode="_ &quot;$&quot;\ * #,##0_ ;_ &quot;$&quot;\ * \-#,##0_ ;_ &quot;$&quot;\ * &quot;-&quot;??_ ;_ @_ "/>
    <numFmt numFmtId="177" formatCode="0.000"/>
    <numFmt numFmtId="178" formatCode="0.0000"/>
    <numFmt numFmtId="179" formatCode="_ * #,##0.00_ ;_ * \-#,##0.00_ ;_ * &quot;-&quot;??_ ;_ @_ "/>
    <numFmt numFmtId="180" formatCode="0.0"/>
    <numFmt numFmtId="181" formatCode="_-&quot;$&quot;\ * #,##0.0000_-;\-&quot;$&quot;\ * #,##0.0000_-;_-&quot;$&quot;\ * &quot;-&quot;??_-;_-@_-"/>
    <numFmt numFmtId="182" formatCode="_(&quot;$&quot;\ * #,##0.00_);_(&quot;$&quot;\ * \(#,##0.00\);_(&quot;$&quot;\ * &quot;-&quot;??_);_(@_)"/>
    <numFmt numFmtId="183" formatCode="&quot;$&quot;\ #,##0"/>
    <numFmt numFmtId="184" formatCode="_(* #,##0_);_(* \(#,##0\);_(* &quot;-&quot;??_);_(@_)"/>
    <numFmt numFmtId="185" formatCode="0.000000000%"/>
    <numFmt numFmtId="186" formatCode="&quot;$&quot;\ #,##0;[Red]&quot;$&quot;\ #,##0"/>
    <numFmt numFmtId="187" formatCode="&quot;$&quot;\ #,##0.00;[Red]&quot;$&quot;\ #,##0.00"/>
    <numFmt numFmtId="188" formatCode="&quot;$&quot;#,##0.00"/>
    <numFmt numFmtId="189" formatCode="0.00000%"/>
    <numFmt numFmtId="190" formatCode="0.0%"/>
  </numFmts>
  <fonts count="40" x14ac:knownFonts="1">
    <font>
      <sz val="11"/>
      <color theme="1"/>
      <name val="Calibri"/>
      <family val="2"/>
      <scheme val="minor"/>
    </font>
    <font>
      <b/>
      <sz val="9"/>
      <color indexed="8"/>
      <name val="Arial"/>
      <family val="2"/>
    </font>
    <font>
      <b/>
      <sz val="9"/>
      <name val="Arial"/>
      <family val="2"/>
    </font>
    <font>
      <b/>
      <sz val="10"/>
      <color theme="0"/>
      <name val="Arial"/>
      <family val="2"/>
    </font>
    <font>
      <b/>
      <sz val="10"/>
      <name val="Arial"/>
      <family val="2"/>
    </font>
    <font>
      <sz val="10"/>
      <name val="Arial"/>
      <family val="2"/>
    </font>
    <font>
      <sz val="10"/>
      <color indexed="8"/>
      <name val="Arial"/>
      <family val="2"/>
    </font>
    <font>
      <sz val="10"/>
      <name val="Calibri"/>
      <family val="2"/>
    </font>
    <font>
      <sz val="12"/>
      <name val="Calibri"/>
      <family val="2"/>
    </font>
    <font>
      <sz val="11"/>
      <color theme="1"/>
      <name val="Calibri"/>
      <family val="2"/>
      <scheme val="minor"/>
    </font>
    <font>
      <b/>
      <sz val="12"/>
      <name val="Arial"/>
      <family val="2"/>
    </font>
    <font>
      <sz val="12"/>
      <name val="Arial"/>
      <family val="2"/>
    </font>
    <font>
      <sz val="12"/>
      <color theme="1"/>
      <name val="Arial"/>
      <family val="2"/>
    </font>
    <font>
      <b/>
      <sz val="10"/>
      <color rgb="FF000000"/>
      <name val="Arial"/>
      <family val="2"/>
    </font>
    <font>
      <sz val="10"/>
      <name val="Arial"/>
      <family val="2"/>
    </font>
    <font>
      <b/>
      <sz val="11"/>
      <name val="Arial"/>
      <family val="2"/>
    </font>
    <font>
      <sz val="8"/>
      <name val="Arial"/>
      <family val="2"/>
    </font>
    <font>
      <sz val="9"/>
      <name val="Arial"/>
      <family val="2"/>
    </font>
    <font>
      <b/>
      <sz val="8"/>
      <name val="Arial"/>
      <family val="2"/>
    </font>
    <font>
      <i/>
      <sz val="9"/>
      <name val="Arial"/>
      <family val="2"/>
    </font>
    <font>
      <sz val="11"/>
      <color theme="1"/>
      <name val="Arial"/>
      <family val="2"/>
    </font>
    <font>
      <b/>
      <sz val="11"/>
      <color theme="1"/>
      <name val="Arial"/>
      <family val="2"/>
    </font>
    <font>
      <b/>
      <sz val="14"/>
      <name val="Arial"/>
      <family val="2"/>
    </font>
    <font>
      <sz val="10"/>
      <name val="Arial Narrow"/>
      <family val="2"/>
    </font>
    <font>
      <b/>
      <sz val="10"/>
      <color theme="1"/>
      <name val="Arial"/>
      <family val="2"/>
    </font>
    <font>
      <sz val="9"/>
      <color theme="0"/>
      <name val="Arial"/>
      <family val="2"/>
    </font>
    <font>
      <sz val="10"/>
      <color indexed="10"/>
      <name val="Arial Narrow"/>
      <family val="2"/>
    </font>
    <font>
      <sz val="10"/>
      <color theme="0"/>
      <name val="Arial"/>
      <family val="2"/>
    </font>
    <font>
      <b/>
      <sz val="10"/>
      <color indexed="10"/>
      <name val="Arial Narrow"/>
      <family val="2"/>
    </font>
    <font>
      <b/>
      <sz val="14"/>
      <color indexed="8"/>
      <name val="Arial"/>
      <family val="2"/>
    </font>
    <font>
      <b/>
      <u/>
      <sz val="14"/>
      <color indexed="8"/>
      <name val="Arial"/>
      <family val="2"/>
    </font>
    <font>
      <sz val="12"/>
      <color indexed="8"/>
      <name val="Arial"/>
      <family val="2"/>
    </font>
    <font>
      <b/>
      <u/>
      <sz val="12"/>
      <color indexed="8"/>
      <name val="Arial"/>
      <family val="2"/>
    </font>
    <font>
      <b/>
      <sz val="12"/>
      <color indexed="8"/>
      <name val="Arial"/>
      <family val="2"/>
    </font>
    <font>
      <sz val="14"/>
      <color theme="1"/>
      <name val="Arial"/>
      <family val="2"/>
    </font>
    <font>
      <sz val="10"/>
      <color indexed="17"/>
      <name val="Arial"/>
      <family val="2"/>
    </font>
    <font>
      <b/>
      <sz val="12"/>
      <color theme="1"/>
      <name val="Arial"/>
      <family val="2"/>
    </font>
    <font>
      <sz val="12"/>
      <color rgb="FF000000"/>
      <name val="Arial"/>
      <family val="2"/>
    </font>
    <font>
      <sz val="12"/>
      <color theme="0"/>
      <name val="Arial"/>
      <family val="2"/>
    </font>
    <font>
      <b/>
      <sz val="12"/>
      <color theme="0"/>
      <name val="Arial"/>
      <family val="2"/>
    </font>
  </fonts>
  <fills count="13">
    <fill>
      <patternFill patternType="none"/>
    </fill>
    <fill>
      <patternFill patternType="gray125"/>
    </fill>
    <fill>
      <patternFill patternType="solid">
        <fgColor theme="4" tint="-0.249977111117893"/>
        <bgColor indexed="64"/>
      </patternFill>
    </fill>
    <fill>
      <patternFill patternType="solid">
        <fgColor theme="0" tint="-4.9989318521683403E-2"/>
        <bgColor indexed="64"/>
      </patternFill>
    </fill>
    <fill>
      <patternFill patternType="solid">
        <fgColor indexed="9"/>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
      <patternFill patternType="solid">
        <fgColor theme="4" tint="0.39997558519241921"/>
        <bgColor indexed="64"/>
      </patternFill>
    </fill>
  </fills>
  <borders count="1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right/>
      <top/>
      <bottom style="dotted">
        <color auto="1"/>
      </bottom>
      <diagonal/>
    </border>
    <border>
      <left/>
      <right/>
      <top style="dotted">
        <color auto="1"/>
      </top>
      <bottom style="dotted">
        <color auto="1"/>
      </bottom>
      <diagonal/>
    </border>
    <border>
      <left style="thin">
        <color indexed="64"/>
      </left>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s>
  <cellStyleXfs count="24">
    <xf numFmtId="0" fontId="0" fillId="0" borderId="0"/>
    <xf numFmtId="43"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0" fontId="5" fillId="0" borderId="0"/>
    <xf numFmtId="165" fontId="5" fillId="0" borderId="0" applyFont="0" applyFill="0" applyBorder="0" applyAlignment="0" applyProtection="0"/>
    <xf numFmtId="42" fontId="9" fillId="0" borderId="0" applyFont="0" applyFill="0" applyBorder="0" applyAlignment="0" applyProtection="0"/>
    <xf numFmtId="0" fontId="14" fillId="0" borderId="0"/>
    <xf numFmtId="42" fontId="5" fillId="0" borderId="0" applyFont="0" applyFill="0" applyBorder="0" applyAlignment="0" applyProtection="0"/>
    <xf numFmtId="0" fontId="5" fillId="0" borderId="0">
      <alignment vertical="top"/>
    </xf>
    <xf numFmtId="171" fontId="5" fillId="0" borderId="0" applyFont="0" applyFill="0" applyBorder="0" applyAlignment="0" applyProtection="0"/>
    <xf numFmtId="9" fontId="14" fillId="0" borderId="0" applyFont="0" applyFill="0" applyBorder="0" applyAlignment="0" applyProtection="0"/>
    <xf numFmtId="0" fontId="5" fillId="0" borderId="0"/>
    <xf numFmtId="42" fontId="5" fillId="0" borderId="0" applyFont="0" applyFill="0" applyBorder="0" applyAlignment="0" applyProtection="0"/>
    <xf numFmtId="175" fontId="5" fillId="0" borderId="0" applyFont="0" applyFill="0" applyBorder="0" applyAlignment="0" applyProtection="0"/>
    <xf numFmtId="0" fontId="5" fillId="0" borderId="0"/>
    <xf numFmtId="0" fontId="5" fillId="0" borderId="0"/>
    <xf numFmtId="0" fontId="5" fillId="0" borderId="0"/>
    <xf numFmtId="0" fontId="9" fillId="0" borderId="0"/>
    <xf numFmtId="182" fontId="9"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179" fontId="5" fillId="0" borderId="0" applyFont="0" applyFill="0" applyBorder="0" applyAlignment="0" applyProtection="0"/>
  </cellStyleXfs>
  <cellXfs count="1075">
    <xf numFmtId="0" fontId="0" fillId="0" borderId="0" xfId="0"/>
    <xf numFmtId="49" fontId="1"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166" fontId="2" fillId="0" borderId="2" xfId="0" applyNumberFormat="1" applyFont="1" applyBorder="1" applyAlignment="1">
      <alignment horizontal="center" vertical="center" wrapText="1"/>
    </xf>
    <xf numFmtId="166" fontId="2" fillId="0" borderId="3" xfId="0" applyNumberFormat="1" applyFont="1" applyBorder="1" applyAlignment="1">
      <alignment horizontal="center" vertical="center" wrapText="1"/>
    </xf>
    <xf numFmtId="49" fontId="3" fillId="2" borderId="4" xfId="0" applyNumberFormat="1" applyFont="1" applyFill="1" applyBorder="1" applyAlignment="1">
      <alignment horizontal="center" vertical="center" wrapText="1"/>
    </xf>
    <xf numFmtId="49" fontId="4" fillId="0" borderId="7" xfId="0" applyNumberFormat="1" applyFont="1" applyBorder="1" applyAlignment="1">
      <alignment horizontal="center" vertical="center" wrapText="1"/>
    </xf>
    <xf numFmtId="0" fontId="5" fillId="0" borderId="5" xfId="0" applyFont="1" applyBorder="1" applyAlignment="1">
      <alignment horizontal="left" vertical="center"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166" fontId="6" fillId="0" borderId="5" xfId="0" applyNumberFormat="1" applyFont="1" applyBorder="1" applyAlignment="1">
      <alignment horizontal="center" vertical="center" wrapText="1"/>
    </xf>
    <xf numFmtId="166" fontId="5" fillId="0" borderId="6" xfId="0" applyNumberFormat="1" applyFont="1" applyBorder="1" applyAlignment="1">
      <alignment horizontal="right" vertical="center" wrapText="1"/>
    </xf>
    <xf numFmtId="166" fontId="0" fillId="0" borderId="0" xfId="0" applyNumberFormat="1"/>
    <xf numFmtId="168" fontId="0" fillId="0" borderId="0" xfId="0" applyNumberFormat="1"/>
    <xf numFmtId="167" fontId="0" fillId="0" borderId="0" xfId="0" applyNumberFormat="1"/>
    <xf numFmtId="166" fontId="3" fillId="2" borderId="6" xfId="0" applyNumberFormat="1" applyFont="1" applyFill="1" applyBorder="1" applyAlignment="1">
      <alignment horizontal="right" vertical="center" wrapText="1"/>
    </xf>
    <xf numFmtId="49" fontId="2" fillId="3" borderId="4" xfId="0" applyNumberFormat="1" applyFont="1" applyFill="1" applyBorder="1" applyAlignment="1">
      <alignment horizontal="center" vertical="center"/>
    </xf>
    <xf numFmtId="0" fontId="2" fillId="3" borderId="5" xfId="0" applyFont="1" applyFill="1" applyBorder="1" applyAlignment="1">
      <alignment vertical="center"/>
    </xf>
    <xf numFmtId="0" fontId="2" fillId="3" borderId="6" xfId="0" applyFont="1" applyFill="1" applyBorder="1" applyAlignment="1">
      <alignment vertical="center"/>
    </xf>
    <xf numFmtId="9" fontId="5" fillId="0" borderId="5" xfId="0" applyNumberFormat="1" applyFont="1" applyBorder="1" applyAlignment="1">
      <alignment vertical="center" wrapText="1"/>
    </xf>
    <xf numFmtId="9" fontId="5" fillId="0" borderId="5" xfId="0" applyNumberFormat="1" applyFont="1" applyBorder="1" applyAlignment="1">
      <alignment horizontal="right" vertical="center" wrapText="1"/>
    </xf>
    <xf numFmtId="0" fontId="0" fillId="0" borderId="0" xfId="0" applyAlignment="1">
      <alignment wrapText="1"/>
    </xf>
    <xf numFmtId="0" fontId="10" fillId="5" borderId="22" xfId="4" applyFont="1" applyFill="1" applyBorder="1" applyAlignment="1">
      <alignment horizontal="center" vertical="center"/>
    </xf>
    <xf numFmtId="169" fontId="10" fillId="5" borderId="22" xfId="1" applyNumberFormat="1" applyFont="1" applyFill="1" applyBorder="1" applyAlignment="1" applyProtection="1">
      <alignment horizontal="center" vertical="center" wrapText="1"/>
      <protection locked="0"/>
    </xf>
    <xf numFmtId="49" fontId="10" fillId="0" borderId="7" xfId="0" applyNumberFormat="1" applyFont="1" applyBorder="1" applyAlignment="1">
      <alignment horizontal="center" vertical="center" wrapText="1"/>
    </xf>
    <xf numFmtId="0" fontId="10" fillId="0" borderId="23" xfId="0" applyFont="1" applyBorder="1" applyAlignment="1">
      <alignment horizontal="center" vertical="center" wrapText="1"/>
    </xf>
    <xf numFmtId="0" fontId="12" fillId="0" borderId="23" xfId="0" applyFont="1" applyBorder="1" applyAlignment="1">
      <alignment horizontal="center" vertical="center" wrapText="1"/>
    </xf>
    <xf numFmtId="0" fontId="10" fillId="0" borderId="27" xfId="0" applyFont="1" applyBorder="1" applyAlignment="1">
      <alignment horizontal="center" vertical="center" wrapText="1"/>
    </xf>
    <xf numFmtId="0" fontId="10" fillId="5" borderId="27" xfId="4" applyFont="1" applyFill="1" applyBorder="1" applyAlignment="1">
      <alignment horizontal="center" vertical="center"/>
    </xf>
    <xf numFmtId="49" fontId="10" fillId="3" borderId="4" xfId="0" applyNumberFormat="1" applyFont="1" applyFill="1" applyBorder="1" applyAlignment="1">
      <alignment horizontal="center" vertical="center"/>
    </xf>
    <xf numFmtId="0" fontId="0" fillId="0" borderId="28" xfId="0" applyBorder="1"/>
    <xf numFmtId="0" fontId="0" fillId="0" borderId="29" xfId="0" applyBorder="1"/>
    <xf numFmtId="0" fontId="0" fillId="0" borderId="30" xfId="0" applyBorder="1"/>
    <xf numFmtId="0" fontId="10" fillId="5" borderId="37" xfId="4" applyFont="1" applyFill="1" applyBorder="1" applyAlignment="1">
      <alignment horizontal="center" vertical="center"/>
    </xf>
    <xf numFmtId="0" fontId="10" fillId="5" borderId="46" xfId="4" applyFont="1" applyFill="1" applyBorder="1" applyAlignment="1">
      <alignment horizontal="right" vertical="center"/>
    </xf>
    <xf numFmtId="0" fontId="14" fillId="0" borderId="0" xfId="7"/>
    <xf numFmtId="0" fontId="14" fillId="0" borderId="33" xfId="7" applyBorder="1"/>
    <xf numFmtId="0" fontId="14" fillId="0" borderId="34" xfId="7" applyBorder="1"/>
    <xf numFmtId="0" fontId="4" fillId="11" borderId="53" xfId="7" applyFont="1" applyFill="1" applyBorder="1" applyAlignment="1">
      <alignment horizontal="center"/>
    </xf>
    <xf numFmtId="0" fontId="4" fillId="11" borderId="58" xfId="7" applyFont="1" applyFill="1" applyBorder="1" applyAlignment="1">
      <alignment horizontal="center"/>
    </xf>
    <xf numFmtId="0" fontId="4" fillId="0" borderId="58" xfId="7" applyFont="1" applyBorder="1" applyAlignment="1">
      <alignment horizontal="center"/>
    </xf>
    <xf numFmtId="42" fontId="5" fillId="0" borderId="54" xfId="8" applyFont="1" applyBorder="1" applyAlignment="1">
      <alignment horizontal="center"/>
    </xf>
    <xf numFmtId="42" fontId="0" fillId="0" borderId="58" xfId="8" applyFont="1" applyBorder="1" applyAlignment="1">
      <alignment horizontal="center"/>
    </xf>
    <xf numFmtId="0" fontId="4" fillId="0" borderId="55" xfId="7" applyFont="1" applyBorder="1" applyAlignment="1">
      <alignment horizontal="center"/>
    </xf>
    <xf numFmtId="42" fontId="0" fillId="0" borderId="58" xfId="8" applyFont="1" applyBorder="1"/>
    <xf numFmtId="42" fontId="0" fillId="0" borderId="60" xfId="8" applyFont="1" applyBorder="1"/>
    <xf numFmtId="42" fontId="0" fillId="0" borderId="61" xfId="8" applyFont="1" applyBorder="1"/>
    <xf numFmtId="42" fontId="5" fillId="0" borderId="9" xfId="8" applyFont="1" applyBorder="1"/>
    <xf numFmtId="42" fontId="0" fillId="0" borderId="62" xfId="8" applyFont="1" applyBorder="1"/>
    <xf numFmtId="42" fontId="0" fillId="0" borderId="9" xfId="8" applyFont="1" applyBorder="1"/>
    <xf numFmtId="42" fontId="0" fillId="0" borderId="12" xfId="8" applyFont="1" applyBorder="1"/>
    <xf numFmtId="42" fontId="0" fillId="0" borderId="65" xfId="8" applyFont="1" applyBorder="1"/>
    <xf numFmtId="0" fontId="4" fillId="11" borderId="56" xfId="7" applyFont="1" applyFill="1" applyBorder="1" applyAlignment="1">
      <alignment horizontal="center"/>
    </xf>
    <xf numFmtId="0" fontId="4" fillId="11" borderId="57" xfId="7" applyFont="1" applyFill="1" applyBorder="1" applyAlignment="1">
      <alignment horizontal="center"/>
    </xf>
    <xf numFmtId="42" fontId="14" fillId="0" borderId="7" xfId="7" applyNumberFormat="1" applyBorder="1" applyAlignment="1">
      <alignment horizontal="center"/>
    </xf>
    <xf numFmtId="0" fontId="5" fillId="0" borderId="59" xfId="7" applyFont="1" applyBorder="1" applyAlignment="1">
      <alignment horizontal="center"/>
    </xf>
    <xf numFmtId="42" fontId="14" fillId="0" borderId="4" xfId="7" applyNumberFormat="1" applyBorder="1" applyAlignment="1">
      <alignment horizontal="center"/>
    </xf>
    <xf numFmtId="0" fontId="5" fillId="0" borderId="6" xfId="7" applyFont="1" applyBorder="1" applyAlignment="1">
      <alignment horizontal="center"/>
    </xf>
    <xf numFmtId="42" fontId="5" fillId="0" borderId="4" xfId="8" applyFont="1" applyBorder="1" applyAlignment="1">
      <alignment horizontal="center"/>
    </xf>
    <xf numFmtId="42" fontId="0" fillId="0" borderId="66" xfId="8" applyFont="1" applyBorder="1" applyAlignment="1">
      <alignment horizontal="center"/>
    </xf>
    <xf numFmtId="0" fontId="5" fillId="0" borderId="67" xfId="7" applyFont="1" applyBorder="1" applyAlignment="1">
      <alignment horizontal="center"/>
    </xf>
    <xf numFmtId="0" fontId="4" fillId="11" borderId="56" xfId="9" applyFont="1" applyFill="1" applyBorder="1" applyAlignment="1">
      <alignment horizontal="center"/>
    </xf>
    <xf numFmtId="0" fontId="4" fillId="11" borderId="68" xfId="9" applyFont="1" applyFill="1" applyBorder="1" applyAlignment="1">
      <alignment horizontal="center"/>
    </xf>
    <xf numFmtId="0" fontId="4" fillId="11" borderId="69" xfId="9" applyFont="1" applyFill="1" applyBorder="1" applyAlignment="1">
      <alignment horizontal="center"/>
    </xf>
    <xf numFmtId="172" fontId="4" fillId="11" borderId="56" xfId="10" applyNumberFormat="1" applyFont="1" applyFill="1" applyBorder="1" applyAlignment="1">
      <alignment horizontal="center"/>
    </xf>
    <xf numFmtId="172" fontId="4" fillId="11" borderId="57" xfId="10" applyNumberFormat="1" applyFont="1" applyFill="1" applyBorder="1" applyAlignment="1">
      <alignment horizontal="center"/>
    </xf>
    <xf numFmtId="0" fontId="5" fillId="0" borderId="70" xfId="9" applyBorder="1">
      <alignment vertical="top"/>
    </xf>
    <xf numFmtId="0" fontId="5" fillId="0" borderId="71" xfId="9" applyBorder="1" applyAlignment="1">
      <alignment horizontal="center"/>
    </xf>
    <xf numFmtId="0" fontId="5" fillId="0" borderId="72" xfId="9" applyBorder="1">
      <alignment vertical="top"/>
    </xf>
    <xf numFmtId="42" fontId="14" fillId="0" borderId="70" xfId="7" applyNumberFormat="1" applyBorder="1" applyAlignment="1">
      <alignment horizontal="center"/>
    </xf>
    <xf numFmtId="10" fontId="14" fillId="0" borderId="73" xfId="7" applyNumberFormat="1" applyBorder="1" applyAlignment="1">
      <alignment horizontal="center"/>
    </xf>
    <xf numFmtId="0" fontId="4" fillId="0" borderId="70" xfId="9" applyFont="1" applyBorder="1">
      <alignment vertical="top"/>
    </xf>
    <xf numFmtId="0" fontId="4" fillId="0" borderId="71" xfId="9" applyFont="1" applyBorder="1" applyAlignment="1">
      <alignment horizontal="center"/>
    </xf>
    <xf numFmtId="0" fontId="4" fillId="0" borderId="72" xfId="9" applyFont="1" applyBorder="1">
      <alignment vertical="top"/>
    </xf>
    <xf numFmtId="0" fontId="14" fillId="0" borderId="70" xfId="7" applyBorder="1" applyAlignment="1">
      <alignment horizontal="center"/>
    </xf>
    <xf numFmtId="10" fontId="5" fillId="0" borderId="72" xfId="9" applyNumberFormat="1" applyBorder="1">
      <alignment vertical="top"/>
    </xf>
    <xf numFmtId="42" fontId="0" fillId="0" borderId="70" xfId="8" applyFont="1" applyBorder="1" applyAlignment="1">
      <alignment horizontal="center"/>
    </xf>
    <xf numFmtId="4" fontId="5" fillId="0" borderId="71" xfId="9" applyNumberFormat="1" applyBorder="1" applyAlignment="1">
      <alignment horizontal="center"/>
    </xf>
    <xf numFmtId="42" fontId="0" fillId="0" borderId="74" xfId="8" applyFont="1" applyBorder="1" applyAlignment="1">
      <alignment horizontal="center"/>
    </xf>
    <xf numFmtId="10" fontId="14" fillId="0" borderId="75" xfId="7" applyNumberFormat="1" applyBorder="1" applyAlignment="1">
      <alignment horizontal="center"/>
    </xf>
    <xf numFmtId="42" fontId="4" fillId="11" borderId="56" xfId="7" applyNumberFormat="1" applyFont="1" applyFill="1" applyBorder="1"/>
    <xf numFmtId="10" fontId="4" fillId="11" borderId="57" xfId="7" applyNumberFormat="1" applyFont="1" applyFill="1" applyBorder="1" applyAlignment="1">
      <alignment horizontal="center"/>
    </xf>
    <xf numFmtId="0" fontId="14" fillId="0" borderId="28" xfId="7" applyBorder="1"/>
    <xf numFmtId="0" fontId="14" fillId="0" borderId="29" xfId="7" applyBorder="1"/>
    <xf numFmtId="0" fontId="5" fillId="0" borderId="29" xfId="7" applyFont="1" applyBorder="1" applyAlignment="1">
      <alignment horizontal="center"/>
    </xf>
    <xf numFmtId="0" fontId="14" fillId="0" borderId="29" xfId="7" applyBorder="1" applyAlignment="1">
      <alignment horizontal="center"/>
    </xf>
    <xf numFmtId="0" fontId="14" fillId="0" borderId="30" xfId="7" applyBorder="1"/>
    <xf numFmtId="0" fontId="14" fillId="0" borderId="0" xfId="7" applyAlignment="1">
      <alignment horizontal="center"/>
    </xf>
    <xf numFmtId="0" fontId="14" fillId="0" borderId="42" xfId="7" applyBorder="1"/>
    <xf numFmtId="0" fontId="14" fillId="0" borderId="43" xfId="7" applyBorder="1"/>
    <xf numFmtId="0" fontId="14" fillId="0" borderId="43" xfId="7" applyBorder="1" applyAlignment="1">
      <alignment horizontal="center"/>
    </xf>
    <xf numFmtId="0" fontId="14" fillId="0" borderId="76" xfId="7" applyBorder="1"/>
    <xf numFmtId="0" fontId="5" fillId="0" borderId="58" xfId="7" applyFont="1" applyBorder="1" applyAlignment="1">
      <alignment horizontal="center"/>
    </xf>
    <xf numFmtId="42" fontId="4" fillId="0" borderId="54" xfId="8" applyFont="1" applyBorder="1" applyAlignment="1">
      <alignment horizontal="center"/>
    </xf>
    <xf numFmtId="0" fontId="5" fillId="0" borderId="0" xfId="7" applyFont="1" applyAlignment="1">
      <alignment horizontal="center"/>
    </xf>
    <xf numFmtId="0" fontId="5" fillId="0" borderId="53" xfId="7" applyFont="1" applyBorder="1" applyAlignment="1">
      <alignment vertical="center"/>
    </xf>
    <xf numFmtId="0" fontId="4" fillId="0" borderId="28" xfId="7" applyFont="1" applyBorder="1" applyAlignment="1">
      <alignment vertical="center"/>
    </xf>
    <xf numFmtId="0" fontId="4" fillId="0" borderId="29" xfId="7" applyFont="1" applyBorder="1" applyAlignment="1">
      <alignment vertical="center"/>
    </xf>
    <xf numFmtId="0" fontId="4" fillId="0" borderId="30" xfId="7" applyFont="1" applyBorder="1" applyAlignment="1">
      <alignment vertical="center"/>
    </xf>
    <xf numFmtId="0" fontId="4" fillId="0" borderId="33" xfId="7" applyFont="1" applyBorder="1" applyAlignment="1">
      <alignment vertical="center"/>
    </xf>
    <xf numFmtId="0" fontId="4" fillId="0" borderId="0" xfId="7" applyFont="1" applyAlignment="1">
      <alignment vertical="center"/>
    </xf>
    <xf numFmtId="0" fontId="4" fillId="0" borderId="34" xfId="7" applyFont="1" applyBorder="1" applyAlignment="1">
      <alignment vertical="center"/>
    </xf>
    <xf numFmtId="42" fontId="5" fillId="0" borderId="78" xfId="8" applyFont="1" applyBorder="1" applyAlignment="1">
      <alignment vertical="center"/>
    </xf>
    <xf numFmtId="42" fontId="5" fillId="0" borderId="65" xfId="8" applyFont="1" applyBorder="1" applyAlignment="1">
      <alignment vertical="center"/>
    </xf>
    <xf numFmtId="0" fontId="4" fillId="11" borderId="58" xfId="7" applyFont="1" applyFill="1" applyBorder="1" applyAlignment="1">
      <alignment horizontal="center" vertical="center"/>
    </xf>
    <xf numFmtId="42" fontId="5" fillId="0" borderId="61" xfId="8" applyFont="1" applyBorder="1" applyAlignment="1">
      <alignment vertical="center"/>
    </xf>
    <xf numFmtId="42" fontId="5" fillId="0" borderId="62" xfId="8" applyFont="1" applyBorder="1" applyAlignment="1">
      <alignment vertical="center"/>
    </xf>
    <xf numFmtId="42" fontId="5" fillId="0" borderId="62" xfId="8" applyFont="1" applyFill="1" applyBorder="1" applyAlignment="1">
      <alignment vertical="center"/>
    </xf>
    <xf numFmtId="42" fontId="5" fillId="0" borderId="61" xfId="8" applyFont="1" applyFill="1" applyBorder="1" applyAlignment="1">
      <alignment vertical="center"/>
    </xf>
    <xf numFmtId="42" fontId="5" fillId="0" borderId="65" xfId="8" applyFont="1" applyFill="1" applyBorder="1" applyAlignment="1">
      <alignment vertical="center"/>
    </xf>
    <xf numFmtId="42" fontId="5" fillId="0" borderId="52" xfId="8" applyFont="1" applyFill="1" applyBorder="1" applyAlignment="1">
      <alignment vertical="center"/>
    </xf>
    <xf numFmtId="0" fontId="4" fillId="11" borderId="79" xfId="7" applyFont="1" applyFill="1" applyBorder="1" applyAlignment="1">
      <alignment horizontal="center"/>
    </xf>
    <xf numFmtId="0" fontId="5" fillId="0" borderId="80" xfId="7" applyFont="1" applyBorder="1" applyAlignment="1">
      <alignment horizontal="center"/>
    </xf>
    <xf numFmtId="42" fontId="0" fillId="0" borderId="80" xfId="8" applyFont="1" applyBorder="1"/>
    <xf numFmtId="0" fontId="5" fillId="0" borderId="5" xfId="7" applyFont="1" applyBorder="1" applyAlignment="1">
      <alignment horizontal="center"/>
    </xf>
    <xf numFmtId="42" fontId="0" fillId="0" borderId="5" xfId="8" applyFont="1" applyBorder="1"/>
    <xf numFmtId="0" fontId="14" fillId="0" borderId="5" xfId="7" applyBorder="1" applyAlignment="1">
      <alignment horizontal="center"/>
    </xf>
    <xf numFmtId="42" fontId="0" fillId="0" borderId="5" xfId="8" applyFont="1" applyBorder="1" applyAlignment="1">
      <alignment horizontal="left"/>
    </xf>
    <xf numFmtId="0" fontId="2" fillId="0" borderId="53" xfId="7" applyFont="1" applyBorder="1" applyAlignment="1">
      <alignment horizontal="center" vertical="center"/>
    </xf>
    <xf numFmtId="2" fontId="5" fillId="0" borderId="58" xfId="7" applyNumberFormat="1" applyFont="1" applyBorder="1" applyAlignment="1">
      <alignment horizontal="center" vertical="center"/>
    </xf>
    <xf numFmtId="0" fontId="2" fillId="0" borderId="58" xfId="7" applyFont="1" applyBorder="1" applyAlignment="1">
      <alignment horizontal="center" vertical="center" wrapText="1"/>
    </xf>
    <xf numFmtId="0" fontId="17" fillId="0" borderId="55" xfId="7" applyFont="1" applyBorder="1" applyAlignment="1">
      <alignment horizontal="center" vertical="center" wrapText="1"/>
    </xf>
    <xf numFmtId="0" fontId="17" fillId="0" borderId="33" xfId="7" applyFont="1" applyBorder="1" applyAlignment="1">
      <alignment horizontal="left"/>
    </xf>
    <xf numFmtId="0" fontId="17" fillId="0" borderId="0" xfId="7" applyFont="1" applyAlignment="1">
      <alignment horizontal="left"/>
    </xf>
    <xf numFmtId="49" fontId="17" fillId="0" borderId="0" xfId="7" applyNumberFormat="1" applyFont="1" applyAlignment="1">
      <alignment horizontal="left"/>
    </xf>
    <xf numFmtId="0" fontId="17" fillId="0" borderId="34" xfId="7" applyFont="1" applyBorder="1" applyAlignment="1">
      <alignment horizontal="left"/>
    </xf>
    <xf numFmtId="0" fontId="2" fillId="0" borderId="91" xfId="7" applyFont="1" applyBorder="1" applyAlignment="1">
      <alignment horizontal="center"/>
    </xf>
    <xf numFmtId="0" fontId="2" fillId="0" borderId="67" xfId="7" applyFont="1" applyBorder="1" applyAlignment="1">
      <alignment horizontal="center"/>
    </xf>
    <xf numFmtId="0" fontId="2" fillId="0" borderId="71" xfId="7" applyFont="1" applyBorder="1" applyAlignment="1">
      <alignment horizontal="center"/>
    </xf>
    <xf numFmtId="0" fontId="2" fillId="0" borderId="73" xfId="7" applyFont="1" applyBorder="1" applyAlignment="1">
      <alignment horizontal="center"/>
    </xf>
    <xf numFmtId="0" fontId="2" fillId="0" borderId="80" xfId="7" applyFont="1" applyBorder="1" applyAlignment="1">
      <alignment horizontal="center"/>
    </xf>
    <xf numFmtId="49" fontId="2" fillId="0" borderId="80" xfId="7" applyNumberFormat="1" applyFont="1" applyBorder="1" applyAlignment="1">
      <alignment horizontal="center"/>
    </xf>
    <xf numFmtId="0" fontId="2" fillId="0" borderId="59" xfId="7" applyFont="1" applyBorder="1" applyAlignment="1">
      <alignment horizontal="center"/>
    </xf>
    <xf numFmtId="0" fontId="17" fillId="0" borderId="71" xfId="12" applyFont="1" applyBorder="1" applyAlignment="1">
      <alignment horizontal="center"/>
    </xf>
    <xf numFmtId="42" fontId="17" fillId="0" borderId="71" xfId="13" applyFont="1" applyBorder="1" applyAlignment="1">
      <alignment horizontal="right"/>
    </xf>
    <xf numFmtId="2" fontId="17" fillId="0" borderId="71" xfId="12" applyNumberFormat="1" applyFont="1" applyBorder="1" applyAlignment="1">
      <alignment horizontal="right"/>
    </xf>
    <xf numFmtId="0" fontId="17" fillId="0" borderId="95" xfId="7" applyFont="1" applyBorder="1" applyAlignment="1">
      <alignment horizontal="center"/>
    </xf>
    <xf numFmtId="174" fontId="17" fillId="0" borderId="95" xfId="7" applyNumberFormat="1" applyFont="1" applyBorder="1" applyAlignment="1">
      <alignment horizontal="right"/>
    </xf>
    <xf numFmtId="2" fontId="17" fillId="0" borderId="95" xfId="7" applyNumberFormat="1" applyFont="1" applyBorder="1" applyAlignment="1">
      <alignment horizontal="right"/>
    </xf>
    <xf numFmtId="0" fontId="2" fillId="0" borderId="56" xfId="7" applyFont="1" applyBorder="1" applyAlignment="1">
      <alignment horizontal="left"/>
    </xf>
    <xf numFmtId="173" fontId="2" fillId="0" borderId="57" xfId="8" applyNumberFormat="1" applyFont="1" applyBorder="1" applyAlignment="1">
      <alignment horizontal="right"/>
    </xf>
    <xf numFmtId="0" fontId="17" fillId="0" borderId="28" xfId="12" applyFont="1" applyBorder="1" applyAlignment="1">
      <alignment wrapText="1"/>
    </xf>
    <xf numFmtId="0" fontId="17" fillId="0" borderId="29" xfId="12" applyFont="1" applyBorder="1" applyAlignment="1">
      <alignment wrapText="1"/>
    </xf>
    <xf numFmtId="0" fontId="17" fillId="0" borderId="96" xfId="12" applyFont="1" applyBorder="1" applyAlignment="1">
      <alignment wrapText="1"/>
    </xf>
    <xf numFmtId="0" fontId="17" fillId="0" borderId="97" xfId="12" applyFont="1" applyBorder="1" applyAlignment="1">
      <alignment horizontal="center"/>
    </xf>
    <xf numFmtId="2" fontId="17" fillId="0" borderId="97" xfId="12" applyNumberFormat="1" applyFont="1" applyBorder="1" applyAlignment="1">
      <alignment horizontal="center"/>
    </xf>
    <xf numFmtId="174" fontId="17" fillId="0" borderId="97" xfId="12" applyNumberFormat="1" applyFont="1" applyBorder="1" applyAlignment="1">
      <alignment horizontal="right"/>
    </xf>
    <xf numFmtId="174" fontId="17" fillId="0" borderId="98" xfId="12" applyNumberFormat="1" applyFont="1" applyBorder="1" applyAlignment="1">
      <alignment horizontal="right"/>
    </xf>
    <xf numFmtId="2" fontId="17" fillId="0" borderId="71" xfId="12" applyNumberFormat="1" applyFont="1" applyBorder="1" applyAlignment="1">
      <alignment horizontal="center"/>
    </xf>
    <xf numFmtId="174" fontId="17" fillId="0" borderId="71" xfId="12" applyNumberFormat="1" applyFont="1" applyBorder="1" applyAlignment="1">
      <alignment horizontal="right"/>
    </xf>
    <xf numFmtId="174" fontId="17" fillId="0" borderId="73" xfId="12" applyNumberFormat="1" applyFont="1" applyBorder="1" applyAlignment="1">
      <alignment horizontal="right"/>
    </xf>
    <xf numFmtId="0" fontId="17" fillId="0" borderId="95" xfId="12" applyFont="1" applyBorder="1" applyAlignment="1">
      <alignment horizontal="center"/>
    </xf>
    <xf numFmtId="2" fontId="17" fillId="0" borderId="95" xfId="12" applyNumberFormat="1" applyFont="1" applyBorder="1" applyAlignment="1">
      <alignment horizontal="center"/>
    </xf>
    <xf numFmtId="174" fontId="17" fillId="0" borderId="95" xfId="12" applyNumberFormat="1" applyFont="1" applyBorder="1" applyAlignment="1">
      <alignment horizontal="right"/>
    </xf>
    <xf numFmtId="174" fontId="17" fillId="0" borderId="75" xfId="12" applyNumberFormat="1" applyFont="1" applyBorder="1" applyAlignment="1">
      <alignment horizontal="right"/>
    </xf>
    <xf numFmtId="0" fontId="17" fillId="0" borderId="7" xfId="7" applyFont="1" applyBorder="1" applyAlignment="1">
      <alignment horizontal="center"/>
    </xf>
    <xf numFmtId="0" fontId="17" fillId="0" borderId="80" xfId="7" applyFont="1" applyBorder="1" applyAlignment="1">
      <alignment horizontal="left"/>
    </xf>
    <xf numFmtId="42" fontId="17" fillId="0" borderId="59" xfId="8" applyFont="1" applyBorder="1" applyAlignment="1">
      <alignment horizontal="right"/>
    </xf>
    <xf numFmtId="0" fontId="17" fillId="0" borderId="66" xfId="7" applyFont="1" applyBorder="1" applyAlignment="1">
      <alignment horizontal="center"/>
    </xf>
    <xf numFmtId="10" fontId="17" fillId="0" borderId="91" xfId="7" applyNumberFormat="1" applyFont="1" applyBorder="1" applyAlignment="1">
      <alignment horizontal="center"/>
    </xf>
    <xf numFmtId="42" fontId="17" fillId="0" borderId="67" xfId="8" applyFont="1" applyBorder="1" applyAlignment="1">
      <alignment horizontal="right"/>
    </xf>
    <xf numFmtId="0" fontId="2" fillId="0" borderId="56" xfId="7" applyFont="1" applyBorder="1" applyAlignment="1">
      <alignment horizontal="center"/>
    </xf>
    <xf numFmtId="0" fontId="2" fillId="0" borderId="68" xfId="7" applyFont="1" applyBorder="1" applyAlignment="1">
      <alignment horizontal="left"/>
    </xf>
    <xf numFmtId="42" fontId="2" fillId="0" borderId="57" xfId="8" applyFont="1" applyFill="1" applyBorder="1" applyAlignment="1">
      <alignment horizontal="right"/>
    </xf>
    <xf numFmtId="176" fontId="17" fillId="0" borderId="73" xfId="14" applyNumberFormat="1" applyFont="1" applyBorder="1" applyAlignment="1">
      <alignment horizontal="right"/>
    </xf>
    <xf numFmtId="174" fontId="17" fillId="0" borderId="75" xfId="7" applyNumberFormat="1" applyFont="1" applyBorder="1" applyAlignment="1">
      <alignment horizontal="right"/>
    </xf>
    <xf numFmtId="0" fontId="17" fillId="0" borderId="92" xfId="12" applyFont="1" applyBorder="1" applyAlignment="1">
      <alignment horizontal="center"/>
    </xf>
    <xf numFmtId="0" fontId="17" fillId="0" borderId="94" xfId="7" applyFont="1" applyBorder="1" applyAlignment="1">
      <alignment horizontal="left"/>
    </xf>
    <xf numFmtId="174" fontId="17" fillId="0" borderId="95" xfId="7" applyNumberFormat="1" applyFont="1" applyBorder="1" applyAlignment="1">
      <alignment horizontal="left"/>
    </xf>
    <xf numFmtId="0" fontId="17" fillId="0" borderId="95" xfId="7" applyFont="1" applyBorder="1" applyAlignment="1">
      <alignment horizontal="left"/>
    </xf>
    <xf numFmtId="174" fontId="17" fillId="0" borderId="75" xfId="7" applyNumberFormat="1" applyFont="1" applyBorder="1" applyAlignment="1">
      <alignment horizontal="left"/>
    </xf>
    <xf numFmtId="0" fontId="2" fillId="0" borderId="74" xfId="7" applyFont="1" applyBorder="1" applyAlignment="1">
      <alignment horizontal="left"/>
    </xf>
    <xf numFmtId="0" fontId="2" fillId="0" borderId="0" xfId="7" applyFont="1" applyAlignment="1">
      <alignment horizontal="left"/>
    </xf>
    <xf numFmtId="0" fontId="2" fillId="0" borderId="34" xfId="7" applyFont="1" applyBorder="1" applyAlignment="1">
      <alignment horizontal="left"/>
    </xf>
    <xf numFmtId="173" fontId="2" fillId="0" borderId="3" xfId="8" applyNumberFormat="1" applyFont="1" applyBorder="1" applyAlignment="1">
      <alignment horizontal="right"/>
    </xf>
    <xf numFmtId="0" fontId="17" fillId="0" borderId="71" xfId="7" applyFont="1" applyBorder="1" applyAlignment="1">
      <alignment horizontal="center"/>
    </xf>
    <xf numFmtId="42" fontId="17" fillId="0" borderId="71" xfId="8" applyFont="1" applyBorder="1" applyAlignment="1">
      <alignment horizontal="right"/>
    </xf>
    <xf numFmtId="2" fontId="17" fillId="0" borderId="71" xfId="7" applyNumberFormat="1" applyFont="1" applyBorder="1" applyAlignment="1">
      <alignment horizontal="right"/>
    </xf>
    <xf numFmtId="175" fontId="17" fillId="0" borderId="73" xfId="14" applyFont="1" applyBorder="1" applyAlignment="1">
      <alignment horizontal="right"/>
    </xf>
    <xf numFmtId="174" fontId="17" fillId="0" borderId="71" xfId="7" applyNumberFormat="1" applyFont="1" applyBorder="1" applyAlignment="1">
      <alignment horizontal="right"/>
    </xf>
    <xf numFmtId="174" fontId="17" fillId="0" borderId="73" xfId="7" applyNumberFormat="1" applyFont="1" applyBorder="1" applyAlignment="1">
      <alignment horizontal="right"/>
    </xf>
    <xf numFmtId="0" fontId="17" fillId="0" borderId="33" xfId="12" applyFont="1" applyBorder="1" applyAlignment="1">
      <alignment wrapText="1"/>
    </xf>
    <xf numFmtId="0" fontId="17" fillId="0" borderId="0" xfId="12" applyFont="1" applyAlignment="1">
      <alignment wrapText="1"/>
    </xf>
    <xf numFmtId="0" fontId="17" fillId="0" borderId="92" xfId="12" applyFont="1" applyBorder="1" applyAlignment="1">
      <alignment wrapText="1"/>
    </xf>
    <xf numFmtId="0" fontId="17" fillId="0" borderId="71" xfId="12" applyFont="1" applyBorder="1" applyAlignment="1">
      <alignment horizontal="center" vertical="top"/>
    </xf>
    <xf numFmtId="2" fontId="17" fillId="0" borderId="71" xfId="12" applyNumberFormat="1" applyFont="1" applyBorder="1" applyAlignment="1">
      <alignment horizontal="center" vertical="top"/>
    </xf>
    <xf numFmtId="174" fontId="17" fillId="0" borderId="71" xfId="12" applyNumberFormat="1" applyFont="1" applyBorder="1" applyAlignment="1">
      <alignment horizontal="right" vertical="top"/>
    </xf>
    <xf numFmtId="2" fontId="17" fillId="0" borderId="95" xfId="7" applyNumberFormat="1" applyFont="1" applyBorder="1" applyAlignment="1">
      <alignment horizontal="center"/>
    </xf>
    <xf numFmtId="0" fontId="17" fillId="0" borderId="1" xfId="7" applyFont="1" applyBorder="1" applyAlignment="1">
      <alignment horizontal="center"/>
    </xf>
    <xf numFmtId="0" fontId="17" fillId="0" borderId="2" xfId="7" applyFont="1" applyBorder="1" applyAlignment="1">
      <alignment horizontal="left"/>
    </xf>
    <xf numFmtId="42" fontId="17" fillId="0" borderId="3" xfId="8" applyFont="1" applyBorder="1" applyAlignment="1">
      <alignment horizontal="right"/>
    </xf>
    <xf numFmtId="174" fontId="2" fillId="0" borderId="71" xfId="7" applyNumberFormat="1" applyFont="1" applyBorder="1" applyAlignment="1">
      <alignment horizontal="center"/>
    </xf>
    <xf numFmtId="174" fontId="2" fillId="0" borderId="73" xfId="7" applyNumberFormat="1" applyFont="1" applyBorder="1" applyAlignment="1">
      <alignment horizontal="center"/>
    </xf>
    <xf numFmtId="42" fontId="2" fillId="0" borderId="57" xfId="8" applyFont="1" applyBorder="1" applyAlignment="1">
      <alignment horizontal="right"/>
    </xf>
    <xf numFmtId="10" fontId="2" fillId="0" borderId="91" xfId="7" applyNumberFormat="1" applyFont="1" applyBorder="1" applyAlignment="1">
      <alignment horizontal="center"/>
    </xf>
    <xf numFmtId="173" fontId="2" fillId="0" borderId="67" xfId="8" applyNumberFormat="1" applyFont="1" applyBorder="1" applyAlignment="1">
      <alignment horizontal="right"/>
    </xf>
    <xf numFmtId="2" fontId="17" fillId="0" borderId="71" xfId="7" applyNumberFormat="1" applyFont="1" applyBorder="1" applyAlignment="1">
      <alignment horizontal="center"/>
    </xf>
    <xf numFmtId="173" fontId="17" fillId="0" borderId="3" xfId="8" applyNumberFormat="1" applyFont="1" applyBorder="1" applyAlignment="1">
      <alignment horizontal="right"/>
    </xf>
    <xf numFmtId="173" fontId="17" fillId="0" borderId="67" xfId="8" applyNumberFormat="1" applyFont="1" applyBorder="1" applyAlignment="1">
      <alignment horizontal="right"/>
    </xf>
    <xf numFmtId="175" fontId="17" fillId="0" borderId="75" xfId="7" applyNumberFormat="1" applyFont="1" applyBorder="1" applyAlignment="1">
      <alignment horizontal="right"/>
    </xf>
    <xf numFmtId="175" fontId="2" fillId="0" borderId="57" xfId="7" applyNumberFormat="1" applyFont="1" applyBorder="1" applyAlignment="1">
      <alignment horizontal="right"/>
    </xf>
    <xf numFmtId="174" fontId="14" fillId="0" borderId="0" xfId="7" applyNumberFormat="1"/>
    <xf numFmtId="42" fontId="17" fillId="0" borderId="73" xfId="8" applyFont="1" applyBorder="1" applyAlignment="1">
      <alignment horizontal="right"/>
    </xf>
    <xf numFmtId="42" fontId="17" fillId="0" borderId="75" xfId="8" applyFont="1" applyBorder="1" applyAlignment="1">
      <alignment horizontal="left"/>
    </xf>
    <xf numFmtId="177" fontId="17" fillId="0" borderId="71" xfId="12" applyNumberFormat="1" applyFont="1" applyBorder="1" applyAlignment="1">
      <alignment horizontal="right"/>
    </xf>
    <xf numFmtId="178" fontId="17" fillId="0" borderId="71" xfId="12" applyNumberFormat="1" applyFont="1" applyBorder="1" applyAlignment="1">
      <alignment horizontal="right"/>
    </xf>
    <xf numFmtId="176" fontId="17" fillId="0" borderId="71" xfId="14" applyNumberFormat="1" applyFont="1" applyBorder="1" applyAlignment="1">
      <alignment horizontal="right"/>
    </xf>
    <xf numFmtId="176" fontId="17" fillId="0" borderId="0" xfId="14" applyNumberFormat="1" applyFont="1" applyBorder="1" applyAlignment="1">
      <alignment horizontal="right"/>
    </xf>
    <xf numFmtId="0" fontId="17" fillId="4" borderId="71" xfId="16" applyFont="1" applyFill="1" applyBorder="1" applyAlignment="1">
      <alignment horizontal="center" vertical="top"/>
    </xf>
    <xf numFmtId="2" fontId="17" fillId="4" borderId="71" xfId="16" applyNumberFormat="1" applyFont="1" applyFill="1" applyBorder="1" applyAlignment="1">
      <alignment horizontal="center" vertical="top"/>
    </xf>
    <xf numFmtId="176" fontId="17" fillId="0" borderId="75" xfId="14" applyNumberFormat="1" applyFont="1" applyBorder="1" applyAlignment="1">
      <alignment horizontal="right"/>
    </xf>
    <xf numFmtId="42" fontId="0" fillId="0" borderId="0" xfId="0" applyNumberFormat="1" applyAlignment="1">
      <alignment wrapText="1"/>
    </xf>
    <xf numFmtId="0" fontId="18" fillId="0" borderId="33" xfId="12" applyFont="1" applyBorder="1" applyAlignment="1">
      <alignment vertical="top"/>
    </xf>
    <xf numFmtId="0" fontId="18" fillId="0" borderId="0" xfId="12" applyFont="1" applyAlignment="1">
      <alignment vertical="top"/>
    </xf>
    <xf numFmtId="42" fontId="14" fillId="0" borderId="0" xfId="6" applyFont="1"/>
    <xf numFmtId="42" fontId="14" fillId="0" borderId="0" xfId="7" applyNumberFormat="1"/>
    <xf numFmtId="173" fontId="14" fillId="0" borderId="0" xfId="7" applyNumberFormat="1"/>
    <xf numFmtId="10" fontId="2" fillId="0" borderId="5" xfId="7" applyNumberFormat="1" applyFont="1" applyBorder="1" applyAlignment="1">
      <alignment horizontal="center" vertical="center" wrapText="1"/>
    </xf>
    <xf numFmtId="10" fontId="11" fillId="0" borderId="25" xfId="4" applyNumberFormat="1" applyFont="1" applyBorder="1" applyAlignment="1" applyProtection="1">
      <alignment horizontal="center" vertical="center"/>
      <protection locked="0"/>
    </xf>
    <xf numFmtId="42" fontId="0" fillId="0" borderId="0" xfId="6" applyFont="1" applyAlignment="1">
      <alignment horizontal="center" vertical="center" wrapText="1"/>
    </xf>
    <xf numFmtId="42" fontId="2" fillId="0" borderId="3" xfId="8" applyFont="1" applyBorder="1" applyAlignment="1">
      <alignment horizontal="right"/>
    </xf>
    <xf numFmtId="44" fontId="0" fillId="0" borderId="0" xfId="0" applyNumberFormat="1"/>
    <xf numFmtId="173" fontId="0" fillId="0" borderId="0" xfId="6" applyNumberFormat="1" applyFont="1"/>
    <xf numFmtId="0" fontId="20" fillId="0" borderId="0" xfId="0" applyFont="1"/>
    <xf numFmtId="0" fontId="20" fillId="0" borderId="60" xfId="0" applyFont="1" applyBorder="1"/>
    <xf numFmtId="0" fontId="21" fillId="0" borderId="0" xfId="0" applyFont="1" applyAlignment="1">
      <alignment horizontal="center" vertical="center"/>
    </xf>
    <xf numFmtId="176" fontId="2" fillId="0" borderId="57" xfId="7" applyNumberFormat="1" applyFont="1" applyBorder="1" applyAlignment="1">
      <alignment horizontal="right"/>
    </xf>
    <xf numFmtId="42" fontId="17" fillId="0" borderId="75" xfId="8" applyFont="1" applyBorder="1" applyAlignment="1">
      <alignment horizontal="right"/>
    </xf>
    <xf numFmtId="42" fontId="2" fillId="0" borderId="67" xfId="8" applyFont="1" applyBorder="1" applyAlignment="1">
      <alignment horizontal="right"/>
    </xf>
    <xf numFmtId="42" fontId="17" fillId="0" borderId="73" xfId="14" applyNumberFormat="1" applyFont="1" applyBorder="1" applyAlignment="1">
      <alignment horizontal="right"/>
    </xf>
    <xf numFmtId="42" fontId="17" fillId="0" borderId="75" xfId="7" applyNumberFormat="1" applyFont="1" applyBorder="1" applyAlignment="1">
      <alignment horizontal="right"/>
    </xf>
    <xf numFmtId="42" fontId="17" fillId="0" borderId="75" xfId="7" applyNumberFormat="1" applyFont="1" applyBorder="1" applyAlignment="1">
      <alignment horizontal="left"/>
    </xf>
    <xf numFmtId="42" fontId="2" fillId="0" borderId="75" xfId="8" applyFont="1" applyBorder="1" applyAlignment="1">
      <alignment horizontal="right"/>
    </xf>
    <xf numFmtId="42" fontId="2" fillId="0" borderId="34" xfId="7" applyNumberFormat="1" applyFont="1" applyBorder="1" applyAlignment="1">
      <alignment horizontal="left"/>
    </xf>
    <xf numFmtId="42" fontId="2" fillId="0" borderId="3" xfId="8" applyFont="1" applyBorder="1" applyAlignment="1">
      <alignment horizontal="right" vertical="center"/>
    </xf>
    <xf numFmtId="42" fontId="2" fillId="0" borderId="6" xfId="8" applyFont="1" applyBorder="1" applyAlignment="1">
      <alignment horizontal="right" vertical="center" wrapText="1"/>
    </xf>
    <xf numFmtId="42" fontId="2" fillId="0" borderId="64" xfId="8" applyFont="1" applyBorder="1" applyAlignment="1">
      <alignment horizontal="right" vertical="center"/>
    </xf>
    <xf numFmtId="49" fontId="10" fillId="0" borderId="100" xfId="0" applyNumberFormat="1" applyFont="1" applyBorder="1" applyAlignment="1">
      <alignment horizontal="center" vertical="center" wrapText="1"/>
    </xf>
    <xf numFmtId="0" fontId="14" fillId="0" borderId="80" xfId="7" applyBorder="1" applyAlignment="1">
      <alignment horizontal="center"/>
    </xf>
    <xf numFmtId="0" fontId="17" fillId="0" borderId="0" xfId="16" applyFont="1"/>
    <xf numFmtId="0" fontId="2" fillId="0" borderId="53" xfId="16" applyFont="1" applyBorder="1" applyAlignment="1">
      <alignment horizontal="center"/>
    </xf>
    <xf numFmtId="0" fontId="17" fillId="0" borderId="58" xfId="16" applyFont="1" applyBorder="1" applyAlignment="1">
      <alignment horizontal="center"/>
    </xf>
    <xf numFmtId="0" fontId="2" fillId="0" borderId="53" xfId="16" applyFont="1" applyBorder="1" applyAlignment="1">
      <alignment horizontal="center" vertical="center"/>
    </xf>
    <xf numFmtId="180" fontId="17" fillId="0" borderId="58" xfId="16" applyNumberFormat="1" applyFont="1" applyBorder="1" applyAlignment="1">
      <alignment horizontal="center" vertical="center"/>
    </xf>
    <xf numFmtId="0" fontId="2" fillId="0" borderId="58" xfId="16" applyFont="1" applyBorder="1" applyAlignment="1">
      <alignment horizontal="center" vertical="center" wrapText="1"/>
    </xf>
    <xf numFmtId="0" fontId="17" fillId="0" borderId="55" xfId="16" applyFont="1" applyBorder="1" applyAlignment="1">
      <alignment horizontal="center" vertical="center" wrapText="1"/>
    </xf>
    <xf numFmtId="0" fontId="17" fillId="0" borderId="33" xfId="16" applyFont="1" applyBorder="1" applyAlignment="1">
      <alignment horizontal="left"/>
    </xf>
    <xf numFmtId="0" fontId="17" fillId="0" borderId="0" xfId="16" applyFont="1" applyAlignment="1">
      <alignment horizontal="left"/>
    </xf>
    <xf numFmtId="49" fontId="17" fillId="0" borderId="0" xfId="16" applyNumberFormat="1" applyFont="1" applyAlignment="1">
      <alignment horizontal="left"/>
    </xf>
    <xf numFmtId="0" fontId="17" fillId="0" borderId="34" xfId="16" applyFont="1" applyBorder="1" applyAlignment="1">
      <alignment horizontal="left"/>
    </xf>
    <xf numFmtId="0" fontId="2" fillId="0" borderId="91" xfId="16" applyFont="1" applyBorder="1" applyAlignment="1">
      <alignment horizontal="center"/>
    </xf>
    <xf numFmtId="0" fontId="2" fillId="0" borderId="67" xfId="16" applyFont="1" applyBorder="1" applyAlignment="1">
      <alignment horizontal="center"/>
    </xf>
    <xf numFmtId="0" fontId="2" fillId="0" borderId="71" xfId="16" applyFont="1" applyBorder="1" applyAlignment="1">
      <alignment horizontal="center"/>
    </xf>
    <xf numFmtId="0" fontId="2" fillId="0" borderId="73" xfId="16" applyFont="1" applyBorder="1" applyAlignment="1">
      <alignment horizontal="center"/>
    </xf>
    <xf numFmtId="0" fontId="2" fillId="0" borderId="80" xfId="16" applyFont="1" applyBorder="1" applyAlignment="1">
      <alignment horizontal="center"/>
    </xf>
    <xf numFmtId="49" fontId="2" fillId="0" borderId="80" xfId="16" applyNumberFormat="1" applyFont="1" applyBorder="1" applyAlignment="1">
      <alignment horizontal="center"/>
    </xf>
    <xf numFmtId="0" fontId="2" fillId="0" borderId="59" xfId="16" applyFont="1" applyBorder="1" applyAlignment="1">
      <alignment horizontal="center"/>
    </xf>
    <xf numFmtId="0" fontId="17" fillId="0" borderId="71" xfId="16" applyFont="1" applyBorder="1" applyAlignment="1">
      <alignment horizontal="center"/>
    </xf>
    <xf numFmtId="2" fontId="17" fillId="0" borderId="71" xfId="16" applyNumberFormat="1" applyFont="1" applyBorder="1" applyAlignment="1">
      <alignment horizontal="right"/>
    </xf>
    <xf numFmtId="0" fontId="17" fillId="0" borderId="95" xfId="16" applyFont="1" applyBorder="1" applyAlignment="1">
      <alignment horizontal="center"/>
    </xf>
    <xf numFmtId="174" fontId="17" fillId="0" borderId="95" xfId="16" applyNumberFormat="1" applyFont="1" applyBorder="1" applyAlignment="1">
      <alignment horizontal="right"/>
    </xf>
    <xf numFmtId="2" fontId="17" fillId="0" borderId="95" xfId="16" applyNumberFormat="1" applyFont="1" applyBorder="1" applyAlignment="1">
      <alignment horizontal="right"/>
    </xf>
    <xf numFmtId="174" fontId="17" fillId="0" borderId="75" xfId="16" applyNumberFormat="1" applyFont="1" applyBorder="1" applyAlignment="1">
      <alignment horizontal="right"/>
    </xf>
    <xf numFmtId="0" fontId="2" fillId="0" borderId="56" xfId="16" applyFont="1" applyBorder="1" applyAlignment="1">
      <alignment horizontal="left"/>
    </xf>
    <xf numFmtId="2" fontId="17" fillId="0" borderId="71" xfId="16" applyNumberFormat="1" applyFont="1" applyBorder="1" applyAlignment="1">
      <alignment horizontal="center"/>
    </xf>
    <xf numFmtId="2" fontId="17" fillId="0" borderId="95" xfId="16" applyNumberFormat="1" applyFont="1" applyBorder="1" applyAlignment="1">
      <alignment horizontal="center"/>
    </xf>
    <xf numFmtId="0" fontId="17" fillId="0" borderId="1" xfId="16" applyFont="1" applyBorder="1" applyAlignment="1">
      <alignment horizontal="center"/>
    </xf>
    <xf numFmtId="0" fontId="17" fillId="0" borderId="2" xfId="16" applyFont="1" applyBorder="1" applyAlignment="1">
      <alignment horizontal="left"/>
    </xf>
    <xf numFmtId="0" fontId="17" fillId="0" borderId="66" xfId="16" applyFont="1" applyBorder="1" applyAlignment="1">
      <alignment horizontal="center"/>
    </xf>
    <xf numFmtId="10" fontId="17" fillId="0" borderId="91" xfId="16" applyNumberFormat="1" applyFont="1" applyBorder="1" applyAlignment="1">
      <alignment horizontal="center"/>
    </xf>
    <xf numFmtId="0" fontId="2" fillId="0" borderId="56" xfId="16" applyFont="1" applyBorder="1" applyAlignment="1">
      <alignment horizontal="center"/>
    </xf>
    <xf numFmtId="0" fontId="2" fillId="0" borderId="68" xfId="16" applyFont="1" applyBorder="1" applyAlignment="1">
      <alignment horizontal="left"/>
    </xf>
    <xf numFmtId="174" fontId="2" fillId="0" borderId="57" xfId="16" applyNumberFormat="1" applyFont="1" applyBorder="1" applyAlignment="1">
      <alignment horizontal="right"/>
    </xf>
    <xf numFmtId="174" fontId="2" fillId="0" borderId="71" xfId="16" applyNumberFormat="1" applyFont="1" applyBorder="1" applyAlignment="1">
      <alignment horizontal="center"/>
    </xf>
    <xf numFmtId="174" fontId="2" fillId="0" borderId="73" xfId="16" applyNumberFormat="1" applyFont="1" applyBorder="1" applyAlignment="1">
      <alignment horizontal="center"/>
    </xf>
    <xf numFmtId="0" fontId="17" fillId="0" borderId="95" xfId="16" applyFont="1" applyBorder="1" applyAlignment="1">
      <alignment horizontal="left"/>
    </xf>
    <xf numFmtId="174" fontId="17" fillId="0" borderId="95" xfId="16" applyNumberFormat="1" applyFont="1" applyBorder="1" applyAlignment="1">
      <alignment horizontal="left"/>
    </xf>
    <xf numFmtId="174" fontId="17" fillId="0" borderId="75" xfId="16" applyNumberFormat="1" applyFont="1" applyBorder="1" applyAlignment="1">
      <alignment horizontal="left"/>
    </xf>
    <xf numFmtId="0" fontId="2" fillId="0" borderId="0" xfId="16" applyFont="1" applyAlignment="1">
      <alignment horizontal="left"/>
    </xf>
    <xf numFmtId="0" fontId="2" fillId="0" borderId="34" xfId="16" applyFont="1" applyBorder="1" applyAlignment="1">
      <alignment horizontal="left"/>
    </xf>
    <xf numFmtId="174" fontId="17" fillId="0" borderId="0" xfId="16" applyNumberFormat="1" applyFont="1"/>
    <xf numFmtId="10" fontId="2" fillId="0" borderId="91" xfId="16" applyNumberFormat="1" applyFont="1" applyBorder="1" applyAlignment="1">
      <alignment horizontal="center"/>
    </xf>
    <xf numFmtId="44" fontId="17" fillId="0" borderId="0" xfId="16" applyNumberFormat="1" applyFont="1"/>
    <xf numFmtId="174" fontId="17" fillId="0" borderId="71" xfId="16" applyNumberFormat="1" applyFont="1" applyBorder="1" applyAlignment="1">
      <alignment horizontal="right"/>
    </xf>
    <xf numFmtId="174" fontId="17" fillId="0" borderId="73" xfId="16" applyNumberFormat="1" applyFont="1" applyBorder="1" applyAlignment="1">
      <alignment horizontal="right"/>
    </xf>
    <xf numFmtId="42" fontId="17" fillId="0" borderId="0" xfId="8" applyFont="1"/>
    <xf numFmtId="174" fontId="17" fillId="0" borderId="3" xfId="16" applyNumberFormat="1" applyFont="1" applyBorder="1" applyAlignment="1">
      <alignment horizontal="right"/>
    </xf>
    <xf numFmtId="174" fontId="17" fillId="0" borderId="67" xfId="16" applyNumberFormat="1" applyFont="1" applyBorder="1" applyAlignment="1">
      <alignment horizontal="right"/>
    </xf>
    <xf numFmtId="0" fontId="17" fillId="0" borderId="53" xfId="16" applyFont="1" applyBorder="1"/>
    <xf numFmtId="0" fontId="17" fillId="0" borderId="33" xfId="16" applyFont="1" applyBorder="1" applyAlignment="1">
      <alignment wrapText="1"/>
    </xf>
    <xf numFmtId="0" fontId="17" fillId="0" borderId="0" xfId="16" applyFont="1" applyAlignment="1">
      <alignment wrapText="1"/>
    </xf>
    <xf numFmtId="0" fontId="17" fillId="0" borderId="92" xfId="16" applyFont="1" applyBorder="1" applyAlignment="1">
      <alignment wrapText="1"/>
    </xf>
    <xf numFmtId="0" fontId="17" fillId="0" borderId="42" xfId="16" applyFont="1" applyBorder="1" applyAlignment="1">
      <alignment wrapText="1"/>
    </xf>
    <xf numFmtId="0" fontId="17" fillId="0" borderId="43" xfId="16" applyFont="1" applyBorder="1" applyAlignment="1">
      <alignment wrapText="1"/>
    </xf>
    <xf numFmtId="0" fontId="17" fillId="0" borderId="94" xfId="16" applyFont="1" applyBorder="1" applyAlignment="1">
      <alignment wrapText="1"/>
    </xf>
    <xf numFmtId="0" fontId="17" fillId="0" borderId="58" xfId="16" applyFont="1" applyBorder="1" applyAlignment="1">
      <alignment horizontal="center" vertical="center"/>
    </xf>
    <xf numFmtId="2" fontId="17" fillId="0" borderId="58" xfId="16" applyNumberFormat="1" applyFont="1" applyBorder="1" applyAlignment="1">
      <alignment horizontal="center" vertical="center"/>
    </xf>
    <xf numFmtId="10" fontId="2" fillId="0" borderId="84" xfId="16" applyNumberFormat="1" applyFont="1" applyBorder="1" applyAlignment="1">
      <alignment horizontal="center"/>
    </xf>
    <xf numFmtId="42" fontId="2" fillId="0" borderId="64" xfId="8" applyFont="1" applyBorder="1" applyAlignment="1">
      <alignment horizontal="right"/>
    </xf>
    <xf numFmtId="42" fontId="2" fillId="0" borderId="34" xfId="8" applyFont="1" applyBorder="1" applyAlignment="1">
      <alignment horizontal="left"/>
    </xf>
    <xf numFmtId="42" fontId="17" fillId="4" borderId="73" xfId="8" applyFont="1" applyFill="1" applyBorder="1" applyAlignment="1">
      <alignment horizontal="right" vertical="top"/>
    </xf>
    <xf numFmtId="0" fontId="17" fillId="0" borderId="91" xfId="16" applyFont="1" applyBorder="1" applyAlignment="1">
      <alignment horizontal="center"/>
    </xf>
    <xf numFmtId="2" fontId="17" fillId="0" borderId="91" xfId="16" applyNumberFormat="1" applyFont="1" applyBorder="1" applyAlignment="1">
      <alignment horizontal="right"/>
    </xf>
    <xf numFmtId="42" fontId="2" fillId="0" borderId="80" xfId="8" applyFont="1" applyBorder="1" applyAlignment="1">
      <alignment horizontal="center"/>
    </xf>
    <xf numFmtId="170" fontId="0" fillId="0" borderId="0" xfId="0" applyNumberFormat="1"/>
    <xf numFmtId="42" fontId="17" fillId="0" borderId="0" xfId="16" applyNumberFormat="1" applyFont="1"/>
    <xf numFmtId="0" fontId="10" fillId="3" borderId="23" xfId="0" applyFont="1" applyFill="1" applyBorder="1" applyAlignment="1">
      <alignment horizontal="center" vertical="center" wrapText="1"/>
    </xf>
    <xf numFmtId="0" fontId="12" fillId="3" borderId="23" xfId="0" applyFont="1" applyFill="1" applyBorder="1" applyAlignment="1">
      <alignment horizontal="center" vertical="center" wrapText="1"/>
    </xf>
    <xf numFmtId="49" fontId="17" fillId="0" borderId="58" xfId="16" applyNumberFormat="1" applyFont="1" applyBorder="1" applyAlignment="1">
      <alignment horizontal="center"/>
    </xf>
    <xf numFmtId="1" fontId="12" fillId="3" borderId="23" xfId="0" applyNumberFormat="1" applyFont="1" applyFill="1" applyBorder="1" applyAlignment="1">
      <alignment horizontal="center" vertical="center" wrapText="1"/>
    </xf>
    <xf numFmtId="49" fontId="17" fillId="0" borderId="58" xfId="16" applyNumberFormat="1" applyFont="1" applyBorder="1" applyAlignment="1">
      <alignment horizontal="center" vertical="center"/>
    </xf>
    <xf numFmtId="181" fontId="17" fillId="0" borderId="0" xfId="16" applyNumberFormat="1" applyFont="1"/>
    <xf numFmtId="0" fontId="22" fillId="10" borderId="89" xfId="17" applyFont="1" applyFill="1" applyBorder="1" applyAlignment="1">
      <alignment vertical="center" wrapText="1"/>
    </xf>
    <xf numFmtId="0" fontId="10" fillId="10" borderId="89" xfId="17" applyFont="1" applyFill="1" applyBorder="1" applyAlignment="1">
      <alignment vertical="center" wrapText="1"/>
    </xf>
    <xf numFmtId="0" fontId="23" fillId="0" borderId="0" xfId="16" applyFont="1" applyAlignment="1">
      <alignment vertical="center" wrapText="1"/>
    </xf>
    <xf numFmtId="0" fontId="11" fillId="10" borderId="0" xfId="17" applyFont="1" applyFill="1" applyAlignment="1">
      <alignment vertical="top" wrapText="1"/>
    </xf>
    <xf numFmtId="0" fontId="23" fillId="10" borderId="0" xfId="17" applyFont="1" applyFill="1" applyAlignment="1">
      <alignment vertical="center" wrapText="1"/>
    </xf>
    <xf numFmtId="0" fontId="5" fillId="0" borderId="33" xfId="16" applyBorder="1" applyAlignment="1">
      <alignment vertical="center" wrapText="1"/>
    </xf>
    <xf numFmtId="0" fontId="5" fillId="0" borderId="0" xfId="16" applyAlignment="1">
      <alignment vertical="center" wrapText="1"/>
    </xf>
    <xf numFmtId="183" fontId="5" fillId="0" borderId="0" xfId="16" applyNumberFormat="1" applyAlignment="1">
      <alignment horizontal="right" vertical="center" wrapText="1"/>
    </xf>
    <xf numFmtId="9" fontId="5" fillId="0" borderId="0" xfId="16" applyNumberFormat="1" applyAlignment="1">
      <alignment horizontal="center" vertical="center" wrapText="1"/>
    </xf>
    <xf numFmtId="0" fontId="5" fillId="0" borderId="0" xfId="16" applyAlignment="1">
      <alignment horizontal="center" vertical="center" wrapText="1"/>
    </xf>
    <xf numFmtId="10" fontId="5" fillId="0" borderId="34" xfId="16" applyNumberFormat="1" applyBorder="1" applyAlignment="1">
      <alignment horizontal="center" vertical="center" wrapText="1"/>
    </xf>
    <xf numFmtId="0" fontId="24" fillId="0" borderId="85" xfId="18" applyFont="1" applyBorder="1" applyAlignment="1">
      <alignment vertical="center"/>
    </xf>
    <xf numFmtId="182" fontId="5" fillId="0" borderId="0" xfId="19" applyFont="1" applyBorder="1" applyAlignment="1">
      <alignment vertical="center"/>
    </xf>
    <xf numFmtId="1" fontId="5" fillId="0" borderId="78" xfId="16" applyNumberFormat="1" applyBorder="1" applyAlignment="1">
      <alignment horizontal="center" vertical="center" wrapText="1"/>
    </xf>
    <xf numFmtId="183" fontId="23" fillId="0" borderId="0" xfId="16" applyNumberFormat="1" applyFont="1" applyAlignment="1">
      <alignment vertical="center" wrapText="1"/>
    </xf>
    <xf numFmtId="164" fontId="25" fillId="0" borderId="0" xfId="20" applyFont="1" applyAlignment="1">
      <alignment vertical="center"/>
    </xf>
    <xf numFmtId="0" fontId="24" fillId="0" borderId="48" xfId="18" applyFont="1" applyBorder="1" applyAlignment="1">
      <alignment vertical="center"/>
    </xf>
    <xf numFmtId="9" fontId="5" fillId="0" borderId="65" xfId="21" applyFont="1" applyBorder="1" applyAlignment="1">
      <alignment horizontal="center" vertical="center" wrapText="1"/>
    </xf>
    <xf numFmtId="173" fontId="23" fillId="0" borderId="0" xfId="8" applyNumberFormat="1" applyFont="1" applyAlignment="1">
      <alignment vertical="center" wrapText="1"/>
    </xf>
    <xf numFmtId="0" fontId="23" fillId="0" borderId="0" xfId="16" applyFont="1" applyAlignment="1">
      <alignment horizontal="center" vertical="center" wrapText="1"/>
    </xf>
    <xf numFmtId="182" fontId="0" fillId="0" borderId="0" xfId="19" applyFont="1" applyAlignment="1">
      <alignment horizontal="center" vertical="center"/>
    </xf>
    <xf numFmtId="0" fontId="5" fillId="0" borderId="102" xfId="16" applyBorder="1" applyAlignment="1">
      <alignment vertical="center" wrapText="1"/>
    </xf>
    <xf numFmtId="0" fontId="5" fillId="0" borderId="96" xfId="16" applyBorder="1" applyAlignment="1">
      <alignment vertical="center" wrapText="1"/>
    </xf>
    <xf numFmtId="183" fontId="5" fillId="0" borderId="97" xfId="16" applyNumberFormat="1" applyBorder="1" applyAlignment="1">
      <alignment horizontal="right" vertical="center" wrapText="1"/>
    </xf>
    <xf numFmtId="9" fontId="5" fillId="0" borderId="97" xfId="16" applyNumberFormat="1" applyBorder="1" applyAlignment="1">
      <alignment horizontal="center" vertical="center" wrapText="1"/>
    </xf>
    <xf numFmtId="0" fontId="5" fillId="0" borderId="97" xfId="16" applyBorder="1" applyAlignment="1">
      <alignment horizontal="center" vertical="center" wrapText="1"/>
    </xf>
    <xf numFmtId="10" fontId="5" fillId="0" borderId="98" xfId="16" applyNumberFormat="1" applyBorder="1" applyAlignment="1">
      <alignment horizontal="center" vertical="center" wrapText="1"/>
    </xf>
    <xf numFmtId="0" fontId="9" fillId="0" borderId="0" xfId="18" applyAlignment="1">
      <alignment horizontal="center" vertical="center"/>
    </xf>
    <xf numFmtId="10" fontId="0" fillId="0" borderId="0" xfId="22" applyNumberFormat="1" applyFont="1" applyAlignment="1">
      <alignment horizontal="center" vertical="center"/>
    </xf>
    <xf numFmtId="179" fontId="23" fillId="0" borderId="0" xfId="23" applyFont="1" applyAlignment="1">
      <alignment vertical="center" wrapText="1"/>
    </xf>
    <xf numFmtId="0" fontId="5" fillId="0" borderId="4" xfId="16" applyBorder="1" applyAlignment="1">
      <alignment vertical="center" wrapText="1"/>
    </xf>
    <xf numFmtId="0" fontId="5" fillId="0" borderId="10" xfId="16" applyBorder="1" applyAlignment="1">
      <alignment horizontal="center" vertical="center" wrapText="1"/>
    </xf>
    <xf numFmtId="170" fontId="5" fillId="0" borderId="10" xfId="16" applyNumberFormat="1" applyBorder="1" applyAlignment="1">
      <alignment vertical="center" wrapText="1"/>
    </xf>
    <xf numFmtId="10" fontId="5" fillId="0" borderId="10" xfId="21" applyNumberFormat="1" applyFont="1" applyFill="1" applyBorder="1" applyAlignment="1">
      <alignment horizontal="center" vertical="center" wrapText="1"/>
    </xf>
    <xf numFmtId="170" fontId="5" fillId="0" borderId="5" xfId="19" applyNumberFormat="1" applyFont="1" applyFill="1" applyBorder="1" applyAlignment="1">
      <alignment vertical="center"/>
    </xf>
    <xf numFmtId="9" fontId="5" fillId="0" borderId="5" xfId="16" applyNumberFormat="1" applyBorder="1" applyAlignment="1">
      <alignment horizontal="center" vertical="center" wrapText="1"/>
    </xf>
    <xf numFmtId="10" fontId="5" fillId="0" borderId="6" xfId="18" applyNumberFormat="1" applyFont="1" applyBorder="1" applyAlignment="1">
      <alignment horizontal="center" vertical="center"/>
    </xf>
    <xf numFmtId="10" fontId="5" fillId="0" borderId="59" xfId="18" applyNumberFormat="1" applyFont="1" applyBorder="1" applyAlignment="1">
      <alignment horizontal="center" vertical="center"/>
    </xf>
    <xf numFmtId="185" fontId="0" fillId="0" borderId="0" xfId="19" applyNumberFormat="1" applyFont="1" applyAlignment="1">
      <alignment horizontal="center" vertical="center"/>
    </xf>
    <xf numFmtId="0" fontId="5" fillId="0" borderId="10" xfId="16" applyBorder="1" applyAlignment="1">
      <alignment vertical="center" wrapText="1"/>
    </xf>
    <xf numFmtId="42" fontId="5" fillId="0" borderId="5" xfId="8" applyFont="1" applyBorder="1" applyAlignment="1">
      <alignment horizontal="right" vertical="center" wrapText="1"/>
    </xf>
    <xf numFmtId="2" fontId="23" fillId="0" borderId="0" xfId="16" applyNumberFormat="1" applyFont="1" applyAlignment="1">
      <alignment vertical="center" wrapText="1"/>
    </xf>
    <xf numFmtId="0" fontId="5" fillId="0" borderId="7" xfId="16" applyBorder="1" applyAlignment="1">
      <alignment vertical="center" wrapText="1"/>
    </xf>
    <xf numFmtId="0" fontId="5" fillId="0" borderId="82" xfId="16" applyBorder="1" applyAlignment="1">
      <alignment vertical="center" wrapText="1"/>
    </xf>
    <xf numFmtId="10" fontId="5" fillId="0" borderId="80" xfId="16" applyNumberFormat="1" applyBorder="1" applyAlignment="1">
      <alignment horizontal="right" vertical="center" wrapText="1"/>
    </xf>
    <xf numFmtId="182" fontId="5" fillId="0" borderId="80" xfId="16" applyNumberFormat="1" applyBorder="1" applyAlignment="1">
      <alignment horizontal="center" vertical="center" wrapText="1"/>
    </xf>
    <xf numFmtId="164" fontId="5" fillId="0" borderId="80" xfId="16" applyNumberFormat="1" applyBorder="1" applyAlignment="1">
      <alignment horizontal="center" vertical="center" wrapText="1"/>
    </xf>
    <xf numFmtId="42" fontId="5" fillId="0" borderId="80" xfId="8" applyFont="1" applyFill="1" applyBorder="1" applyAlignment="1">
      <alignment horizontal="center" vertical="center" wrapText="1"/>
    </xf>
    <xf numFmtId="9" fontId="23" fillId="0" borderId="0" xfId="21" applyFont="1" applyAlignment="1">
      <alignment vertical="center" wrapText="1"/>
    </xf>
    <xf numFmtId="10" fontId="5" fillId="0" borderId="5" xfId="16" applyNumberFormat="1" applyBorder="1" applyAlignment="1">
      <alignment horizontal="right" vertical="center" wrapText="1"/>
    </xf>
    <xf numFmtId="182" fontId="5" fillId="0" borderId="5" xfId="16" applyNumberFormat="1" applyBorder="1" applyAlignment="1">
      <alignment horizontal="center" vertical="center" wrapText="1"/>
    </xf>
    <xf numFmtId="164" fontId="5" fillId="0" borderId="5" xfId="16" applyNumberFormat="1" applyBorder="1" applyAlignment="1">
      <alignment horizontal="center" vertical="center" wrapText="1"/>
    </xf>
    <xf numFmtId="42" fontId="5" fillId="0" borderId="5" xfId="8" applyFont="1" applyFill="1" applyBorder="1" applyAlignment="1">
      <alignment horizontal="center" vertical="center" wrapText="1"/>
    </xf>
    <xf numFmtId="183" fontId="5" fillId="0" borderId="5" xfId="16" applyNumberFormat="1" applyBorder="1" applyAlignment="1">
      <alignment horizontal="right" vertical="center" wrapText="1"/>
    </xf>
    <xf numFmtId="0" fontId="5" fillId="0" borderId="5" xfId="16" applyBorder="1" applyAlignment="1">
      <alignment horizontal="center" vertical="center" wrapText="1"/>
    </xf>
    <xf numFmtId="10" fontId="5" fillId="0" borderId="6" xfId="16" applyNumberFormat="1" applyBorder="1" applyAlignment="1">
      <alignment horizontal="center" vertical="center" wrapText="1"/>
    </xf>
    <xf numFmtId="183" fontId="26" fillId="0" borderId="0" xfId="16" applyNumberFormat="1" applyFont="1" applyAlignment="1">
      <alignment vertical="center" wrapText="1"/>
    </xf>
    <xf numFmtId="186" fontId="23" fillId="0" borderId="0" xfId="16" applyNumberFormat="1" applyFont="1" applyAlignment="1">
      <alignment vertical="center" wrapText="1"/>
    </xf>
    <xf numFmtId="0" fontId="4" fillId="0" borderId="4" xfId="16" applyFont="1" applyBorder="1" applyAlignment="1">
      <alignment vertical="center" wrapText="1"/>
    </xf>
    <xf numFmtId="0" fontId="4" fillId="0" borderId="10" xfId="16" applyFont="1" applyBorder="1" applyAlignment="1">
      <alignment vertical="center" wrapText="1"/>
    </xf>
    <xf numFmtId="187" fontId="4" fillId="0" borderId="0" xfId="16" applyNumberFormat="1" applyFont="1" applyAlignment="1">
      <alignment horizontal="right" vertical="center" wrapText="1"/>
    </xf>
    <xf numFmtId="10" fontId="4" fillId="0" borderId="6" xfId="16" applyNumberFormat="1" applyFont="1" applyBorder="1" applyAlignment="1">
      <alignment horizontal="center" vertical="center" wrapText="1"/>
    </xf>
    <xf numFmtId="10" fontId="23" fillId="0" borderId="0" xfId="16" applyNumberFormat="1" applyFont="1" applyAlignment="1">
      <alignment vertical="center" wrapText="1"/>
    </xf>
    <xf numFmtId="10" fontId="26" fillId="0" borderId="0" xfId="16" applyNumberFormat="1" applyFont="1" applyAlignment="1">
      <alignment vertical="center" wrapText="1"/>
    </xf>
    <xf numFmtId="187" fontId="23" fillId="0" borderId="0" xfId="16" applyNumberFormat="1" applyFont="1" applyAlignment="1">
      <alignment vertical="center" wrapText="1"/>
    </xf>
    <xf numFmtId="187" fontId="27" fillId="0" borderId="5" xfId="16" applyNumberFormat="1" applyFont="1" applyBorder="1" applyAlignment="1">
      <alignment horizontal="right" vertical="center" wrapText="1"/>
    </xf>
    <xf numFmtId="187" fontId="26" fillId="0" borderId="0" xfId="16" applyNumberFormat="1" applyFont="1" applyAlignment="1">
      <alignment vertical="center" wrapText="1"/>
    </xf>
    <xf numFmtId="167" fontId="23" fillId="0" borderId="0" xfId="16" applyNumberFormat="1" applyFont="1" applyAlignment="1">
      <alignment vertical="center" wrapText="1"/>
    </xf>
    <xf numFmtId="179" fontId="23" fillId="0" borderId="0" xfId="16" applyNumberFormat="1" applyFont="1" applyAlignment="1">
      <alignment vertical="center" wrapText="1"/>
    </xf>
    <xf numFmtId="2" fontId="26" fillId="0" borderId="0" xfId="16" applyNumberFormat="1" applyFont="1" applyAlignment="1">
      <alignment vertical="center" wrapText="1"/>
    </xf>
    <xf numFmtId="187" fontId="28" fillId="0" borderId="0" xfId="16" applyNumberFormat="1" applyFont="1" applyAlignment="1">
      <alignment vertical="center" wrapText="1"/>
    </xf>
    <xf numFmtId="0" fontId="4" fillId="0" borderId="63" xfId="16" applyFont="1" applyBorder="1" applyAlignment="1">
      <alignment vertical="center" wrapText="1"/>
    </xf>
    <xf numFmtId="0" fontId="4" fillId="0" borderId="13" xfId="16" applyFont="1" applyBorder="1" applyAlignment="1">
      <alignment vertical="center" wrapText="1"/>
    </xf>
    <xf numFmtId="183" fontId="4" fillId="0" borderId="84" xfId="16" applyNumberFormat="1" applyFont="1" applyBorder="1" applyAlignment="1">
      <alignment horizontal="right" vertical="center" wrapText="1"/>
    </xf>
    <xf numFmtId="9" fontId="4" fillId="0" borderId="84" xfId="16" applyNumberFormat="1" applyFont="1" applyBorder="1" applyAlignment="1">
      <alignment horizontal="center" vertical="center" wrapText="1"/>
    </xf>
    <xf numFmtId="0" fontId="4" fillId="0" borderId="84" xfId="16" applyFont="1" applyBorder="1" applyAlignment="1">
      <alignment horizontal="center" vertical="center" wrapText="1"/>
    </xf>
    <xf numFmtId="187" fontId="4" fillId="0" borderId="43" xfId="16" applyNumberFormat="1" applyFont="1" applyBorder="1" applyAlignment="1">
      <alignment horizontal="right" vertical="center" wrapText="1"/>
    </xf>
    <xf numFmtId="1" fontId="23" fillId="0" borderId="0" xfId="21" applyNumberFormat="1" applyFont="1" applyAlignment="1">
      <alignment vertical="center" wrapText="1"/>
    </xf>
    <xf numFmtId="10" fontId="5" fillId="0" borderId="0" xfId="16" applyNumberFormat="1" applyAlignment="1">
      <alignment horizontal="center" vertical="center" wrapText="1"/>
    </xf>
    <xf numFmtId="0" fontId="4" fillId="0" borderId="0" xfId="16" applyFont="1" applyAlignment="1">
      <alignment vertical="center" wrapText="1"/>
    </xf>
    <xf numFmtId="183" fontId="5" fillId="0" borderId="0" xfId="16" applyNumberFormat="1" applyAlignment="1">
      <alignment horizontal="center" vertical="center" wrapText="1"/>
    </xf>
    <xf numFmtId="188" fontId="5" fillId="0" borderId="0" xfId="16" applyNumberFormat="1" applyAlignment="1">
      <alignment horizontal="center" vertical="center" wrapText="1"/>
    </xf>
    <xf numFmtId="188" fontId="23" fillId="0" borderId="0" xfId="16" applyNumberFormat="1" applyFont="1" applyAlignment="1">
      <alignment vertical="center" wrapText="1"/>
    </xf>
    <xf numFmtId="0" fontId="5" fillId="0" borderId="60" xfId="16" applyBorder="1" applyAlignment="1">
      <alignment vertical="center" wrapText="1"/>
    </xf>
    <xf numFmtId="183" fontId="5" fillId="0" borderId="60" xfId="16" applyNumberFormat="1" applyBorder="1" applyAlignment="1">
      <alignment horizontal="center" vertical="center" wrapText="1"/>
    </xf>
    <xf numFmtId="0" fontId="5" fillId="0" borderId="60" xfId="16" applyBorder="1" applyAlignment="1">
      <alignment horizontal="center" vertical="center" wrapText="1"/>
    </xf>
    <xf numFmtId="0" fontId="17" fillId="0" borderId="0" xfId="16" applyFont="1" applyAlignment="1">
      <alignment horizontal="left" vertical="center" wrapText="1"/>
    </xf>
    <xf numFmtId="0" fontId="17" fillId="0" borderId="0" xfId="16" applyFont="1" applyAlignment="1">
      <alignment vertical="center"/>
    </xf>
    <xf numFmtId="0" fontId="2" fillId="0" borderId="0" xfId="16" applyFont="1" applyAlignment="1">
      <alignment vertical="center"/>
    </xf>
    <xf numFmtId="0" fontId="5" fillId="0" borderId="0" xfId="16" applyAlignment="1">
      <alignment vertical="top" wrapText="1"/>
    </xf>
    <xf numFmtId="183" fontId="5" fillId="0" borderId="0" xfId="16" applyNumberFormat="1" applyAlignment="1">
      <alignment horizontal="right" vertical="top" wrapText="1"/>
    </xf>
    <xf numFmtId="0" fontId="17" fillId="0" borderId="0" xfId="16" applyFont="1" applyAlignment="1">
      <alignment vertical="top" wrapText="1"/>
    </xf>
    <xf numFmtId="0" fontId="17" fillId="0" borderId="0" xfId="16" applyFont="1" applyAlignment="1">
      <alignment vertical="center" wrapText="1"/>
    </xf>
    <xf numFmtId="183" fontId="23" fillId="0" borderId="0" xfId="16" applyNumberFormat="1" applyFont="1" applyAlignment="1">
      <alignment horizontal="right" vertical="center" wrapText="1"/>
    </xf>
    <xf numFmtId="9" fontId="23" fillId="0" borderId="0" xfId="16" applyNumberFormat="1" applyFont="1" applyAlignment="1">
      <alignment horizontal="center" vertical="center" wrapText="1"/>
    </xf>
    <xf numFmtId="10" fontId="23" fillId="0" borderId="0" xfId="16" applyNumberFormat="1" applyFont="1" applyAlignment="1">
      <alignment horizontal="center" vertical="center" wrapText="1"/>
    </xf>
    <xf numFmtId="0" fontId="4" fillId="8" borderId="102" xfId="16" applyFont="1" applyFill="1" applyBorder="1" applyAlignment="1">
      <alignment horizontal="center" vertical="center" wrapText="1"/>
    </xf>
    <xf numFmtId="183" fontId="4" fillId="8" borderId="97" xfId="16" applyNumberFormat="1" applyFont="1" applyFill="1" applyBorder="1" applyAlignment="1">
      <alignment horizontal="center" vertical="center" wrapText="1"/>
    </xf>
    <xf numFmtId="9" fontId="4" fillId="8" borderId="97" xfId="16" applyNumberFormat="1" applyFont="1" applyFill="1" applyBorder="1" applyAlignment="1">
      <alignment horizontal="center" vertical="center" wrapText="1"/>
    </xf>
    <xf numFmtId="0" fontId="4" fillId="8" borderId="97" xfId="16" applyFont="1" applyFill="1" applyBorder="1" applyAlignment="1">
      <alignment horizontal="center" vertical="center" wrapText="1"/>
    </xf>
    <xf numFmtId="183" fontId="4" fillId="8" borderId="97" xfId="16" applyNumberFormat="1" applyFont="1" applyFill="1" applyBorder="1" applyAlignment="1">
      <alignment horizontal="right" vertical="center" wrapText="1"/>
    </xf>
    <xf numFmtId="10" fontId="4" fillId="8" borderId="98" xfId="16" applyNumberFormat="1" applyFont="1" applyFill="1" applyBorder="1" applyAlignment="1">
      <alignment horizontal="center" vertical="center" wrapText="1"/>
    </xf>
    <xf numFmtId="0" fontId="4" fillId="8" borderId="12" xfId="16" applyFont="1" applyFill="1" applyBorder="1" applyAlignment="1">
      <alignment vertical="center" wrapText="1"/>
    </xf>
    <xf numFmtId="0" fontId="5" fillId="8" borderId="12" xfId="16" applyFill="1" applyBorder="1" applyAlignment="1">
      <alignment vertical="center" wrapText="1"/>
    </xf>
    <xf numFmtId="184" fontId="10" fillId="8" borderId="84" xfId="16" applyNumberFormat="1" applyFont="1" applyFill="1" applyBorder="1" applyAlignment="1">
      <alignment vertical="center" wrapText="1"/>
    </xf>
    <xf numFmtId="10" fontId="10" fillId="8" borderId="64" xfId="16" applyNumberFormat="1" applyFont="1" applyFill="1" applyBorder="1" applyAlignment="1">
      <alignment horizontal="center" vertical="center" wrapText="1"/>
    </xf>
    <xf numFmtId="2" fontId="5" fillId="0" borderId="5" xfId="16" applyNumberFormat="1" applyBorder="1" applyAlignment="1">
      <alignment horizontal="center" vertical="center" wrapText="1"/>
    </xf>
    <xf numFmtId="0" fontId="5" fillId="8" borderId="54" xfId="16" applyFill="1" applyBorder="1" applyAlignment="1">
      <alignment vertical="center" wrapText="1"/>
    </xf>
    <xf numFmtId="184" fontId="10" fillId="8" borderId="68" xfId="16" applyNumberFormat="1" applyFont="1" applyFill="1" applyBorder="1" applyAlignment="1">
      <alignment vertical="center" wrapText="1"/>
    </xf>
    <xf numFmtId="10" fontId="10" fillId="8" borderId="57" xfId="16" applyNumberFormat="1" applyFont="1" applyFill="1" applyBorder="1" applyAlignment="1">
      <alignment horizontal="center" vertical="center" wrapText="1"/>
    </xf>
    <xf numFmtId="173" fontId="0" fillId="0" borderId="0" xfId="0" applyNumberFormat="1" applyAlignment="1">
      <alignment wrapText="1"/>
    </xf>
    <xf numFmtId="2" fontId="4" fillId="8" borderId="54" xfId="16" applyNumberFormat="1" applyFont="1" applyFill="1" applyBorder="1" applyAlignment="1">
      <alignment vertical="center" wrapText="1"/>
    </xf>
    <xf numFmtId="2" fontId="4" fillId="8" borderId="68" xfId="16" applyNumberFormat="1" applyFont="1" applyFill="1" applyBorder="1" applyAlignment="1">
      <alignment horizontal="center" vertical="center" wrapText="1"/>
    </xf>
    <xf numFmtId="169" fontId="0" fillId="0" borderId="0" xfId="0" applyNumberFormat="1"/>
    <xf numFmtId="0" fontId="0" fillId="0" borderId="33" xfId="0" applyBorder="1"/>
    <xf numFmtId="0" fontId="29" fillId="0" borderId="28" xfId="0" applyFont="1" applyBorder="1" applyAlignment="1">
      <alignment horizontal="center"/>
    </xf>
    <xf numFmtId="0" fontId="29" fillId="0" borderId="29" xfId="0" applyFont="1" applyBorder="1" applyAlignment="1">
      <alignment horizontal="center"/>
    </xf>
    <xf numFmtId="0" fontId="29" fillId="0" borderId="30" xfId="0" applyFont="1" applyBorder="1" applyAlignment="1">
      <alignment horizontal="center"/>
    </xf>
    <xf numFmtId="0" fontId="6" fillId="0" borderId="34" xfId="0" applyFont="1" applyBorder="1" applyAlignment="1">
      <alignment horizontal="center"/>
    </xf>
    <xf numFmtId="0" fontId="31" fillId="0" borderId="78" xfId="0" applyFont="1" applyBorder="1" applyAlignment="1">
      <alignment horizontal="left"/>
    </xf>
    <xf numFmtId="10" fontId="31" fillId="0" borderId="78" xfId="0" applyNumberFormat="1" applyFont="1" applyBorder="1"/>
    <xf numFmtId="0" fontId="31" fillId="0" borderId="62" xfId="0" applyFont="1" applyBorder="1" applyAlignment="1">
      <alignment horizontal="left"/>
    </xf>
    <xf numFmtId="0" fontId="31" fillId="0" borderId="9" xfId="0" applyFont="1" applyBorder="1" applyAlignment="1">
      <alignment horizontal="left"/>
    </xf>
    <xf numFmtId="10" fontId="31" fillId="0" borderId="9" xfId="0" applyNumberFormat="1" applyFont="1" applyBorder="1"/>
    <xf numFmtId="0" fontId="6" fillId="0" borderId="9" xfId="0" applyFont="1" applyBorder="1"/>
    <xf numFmtId="10" fontId="31" fillId="0" borderId="62" xfId="0" applyNumberFormat="1" applyFont="1" applyBorder="1"/>
    <xf numFmtId="9" fontId="0" fillId="0" borderId="0" xfId="0" applyNumberFormat="1"/>
    <xf numFmtId="0" fontId="31" fillId="0" borderId="65" xfId="0" applyFont="1" applyBorder="1" applyAlignment="1">
      <alignment horizontal="left"/>
    </xf>
    <xf numFmtId="10" fontId="31" fillId="0" borderId="65" xfId="0" applyNumberFormat="1" applyFont="1" applyBorder="1"/>
    <xf numFmtId="0" fontId="31" fillId="0" borderId="74" xfId="0" applyFont="1" applyBorder="1"/>
    <xf numFmtId="0" fontId="6" fillId="0" borderId="105" xfId="0" applyFont="1" applyBorder="1"/>
    <xf numFmtId="0" fontId="6" fillId="0" borderId="43" xfId="0" applyFont="1" applyBorder="1"/>
    <xf numFmtId="0" fontId="31" fillId="0" borderId="93" xfId="0" applyFont="1" applyBorder="1"/>
    <xf numFmtId="0" fontId="6" fillId="0" borderId="60" xfId="0" applyFont="1" applyBorder="1"/>
    <xf numFmtId="0" fontId="31" fillId="0" borderId="60" xfId="0" applyFont="1" applyBorder="1"/>
    <xf numFmtId="10" fontId="31" fillId="0" borderId="60" xfId="0" applyNumberFormat="1" applyFont="1" applyBorder="1"/>
    <xf numFmtId="10" fontId="31" fillId="0" borderId="106" xfId="0" applyNumberFormat="1" applyFont="1" applyBorder="1"/>
    <xf numFmtId="0" fontId="31" fillId="0" borderId="88" xfId="0" applyFont="1" applyBorder="1"/>
    <xf numFmtId="0" fontId="6" fillId="0" borderId="89" xfId="0" applyFont="1" applyBorder="1"/>
    <xf numFmtId="0" fontId="31" fillId="0" borderId="89" xfId="0" applyFont="1" applyBorder="1"/>
    <xf numFmtId="10" fontId="31" fillId="0" borderId="89" xfId="0" applyNumberFormat="1" applyFont="1" applyBorder="1"/>
    <xf numFmtId="10" fontId="31" fillId="0" borderId="107" xfId="0" applyNumberFormat="1" applyFont="1" applyBorder="1"/>
    <xf numFmtId="0" fontId="31" fillId="0" borderId="1" xfId="0" applyFont="1" applyBorder="1" applyAlignment="1">
      <alignment horizontal="left"/>
    </xf>
    <xf numFmtId="0" fontId="31" fillId="0" borderId="4" xfId="0" applyFont="1" applyBorder="1" applyAlignment="1">
      <alignment horizontal="left"/>
    </xf>
    <xf numFmtId="0" fontId="31" fillId="0" borderId="63" xfId="0" applyFont="1" applyBorder="1" applyAlignment="1">
      <alignment horizontal="left"/>
    </xf>
    <xf numFmtId="0" fontId="31" fillId="0" borderId="33" xfId="0" applyFont="1" applyBorder="1"/>
    <xf numFmtId="0" fontId="6" fillId="0" borderId="0" xfId="0" applyFont="1"/>
    <xf numFmtId="0" fontId="31" fillId="0" borderId="0" xfId="0" applyFont="1"/>
    <xf numFmtId="10" fontId="31" fillId="0" borderId="0" xfId="0" applyNumberFormat="1" applyFont="1"/>
    <xf numFmtId="10" fontId="31" fillId="0" borderId="34" xfId="0" applyNumberFormat="1" applyFont="1" applyBorder="1"/>
    <xf numFmtId="0" fontId="31" fillId="0" borderId="7" xfId="0" applyFont="1" applyBorder="1" applyAlignment="1">
      <alignment horizontal="left"/>
    </xf>
    <xf numFmtId="0" fontId="31" fillId="0" borderId="53" xfId="0" applyFont="1" applyBorder="1"/>
    <xf numFmtId="0" fontId="31" fillId="0" borderId="54" xfId="0" applyFont="1" applyBorder="1"/>
    <xf numFmtId="0" fontId="31" fillId="0" borderId="8" xfId="0" applyFont="1" applyBorder="1"/>
    <xf numFmtId="0" fontId="31" fillId="0" borderId="9" xfId="0" applyFont="1" applyBorder="1"/>
    <xf numFmtId="10" fontId="31" fillId="0" borderId="108" xfId="0" applyNumberFormat="1" applyFont="1" applyBorder="1"/>
    <xf numFmtId="10" fontId="29" fillId="0" borderId="108" xfId="0" applyNumberFormat="1" applyFont="1" applyBorder="1"/>
    <xf numFmtId="2" fontId="34" fillId="0" borderId="49" xfId="0" applyNumberFormat="1" applyFont="1" applyBorder="1" applyAlignment="1">
      <alignment wrapText="1"/>
    </xf>
    <xf numFmtId="0" fontId="0" fillId="0" borderId="28" xfId="0" applyBorder="1" applyAlignment="1">
      <alignment vertical="center"/>
    </xf>
    <xf numFmtId="0" fontId="0" fillId="0" borderId="29" xfId="0" applyBorder="1" applyAlignment="1">
      <alignment vertical="center"/>
    </xf>
    <xf numFmtId="189" fontId="35" fillId="0" borderId="30" xfId="0" applyNumberFormat="1" applyFont="1" applyBorder="1"/>
    <xf numFmtId="0" fontId="0" fillId="0" borderId="34" xfId="0" applyBorder="1"/>
    <xf numFmtId="0" fontId="20" fillId="0" borderId="33" xfId="0" applyFont="1" applyBorder="1"/>
    <xf numFmtId="0" fontId="20" fillId="0" borderId="106" xfId="0" applyFont="1" applyBorder="1"/>
    <xf numFmtId="0" fontId="24" fillId="0" borderId="33" xfId="0" applyFont="1" applyBorder="1" applyAlignment="1">
      <alignment horizontal="center" vertical="center"/>
    </xf>
    <xf numFmtId="0" fontId="4" fillId="0" borderId="0" xfId="16" applyFont="1" applyAlignment="1">
      <alignment horizontal="right" vertical="center"/>
    </xf>
    <xf numFmtId="0" fontId="16" fillId="0" borderId="0" xfId="16" applyFont="1" applyAlignment="1">
      <alignment vertical="center"/>
    </xf>
    <xf numFmtId="0" fontId="2" fillId="0" borderId="0" xfId="16" applyFont="1" applyAlignment="1">
      <alignment vertical="center" wrapText="1"/>
    </xf>
    <xf numFmtId="0" fontId="20" fillId="0" borderId="42" xfId="0" applyFont="1" applyBorder="1"/>
    <xf numFmtId="0" fontId="16" fillId="0" borderId="43" xfId="16" applyFont="1" applyBorder="1" applyAlignment="1">
      <alignment vertical="center"/>
    </xf>
    <xf numFmtId="0" fontId="24" fillId="0" borderId="0" xfId="0" applyFont="1" applyAlignment="1">
      <alignment horizontal="center" vertical="center"/>
    </xf>
    <xf numFmtId="0" fontId="20" fillId="0" borderId="0" xfId="0" applyFont="1" applyAlignment="1">
      <alignment vertical="center"/>
    </xf>
    <xf numFmtId="0" fontId="31" fillId="8" borderId="56" xfId="0" applyFont="1" applyFill="1" applyBorder="1"/>
    <xf numFmtId="0" fontId="32" fillId="8" borderId="57" xfId="0" applyFont="1" applyFill="1" applyBorder="1" applyAlignment="1">
      <alignment horizontal="right"/>
    </xf>
    <xf numFmtId="0" fontId="33" fillId="8" borderId="56" xfId="0" applyFont="1" applyFill="1" applyBorder="1" applyAlignment="1">
      <alignment horizontal="left"/>
    </xf>
    <xf numFmtId="10" fontId="33" fillId="8" borderId="52" xfId="0" applyNumberFormat="1" applyFont="1" applyFill="1" applyBorder="1"/>
    <xf numFmtId="0" fontId="33" fillId="8" borderId="56" xfId="0" applyFont="1" applyFill="1" applyBorder="1" applyAlignment="1">
      <alignment horizontal="left" vertical="center"/>
    </xf>
    <xf numFmtId="10" fontId="33" fillId="8" borderId="58" xfId="0" applyNumberFormat="1" applyFont="1" applyFill="1" applyBorder="1" applyAlignment="1">
      <alignment vertical="center"/>
    </xf>
    <xf numFmtId="10" fontId="33" fillId="8" borderId="58" xfId="0" applyNumberFormat="1" applyFont="1" applyFill="1" applyBorder="1"/>
    <xf numFmtId="0" fontId="23" fillId="0" borderId="0" xfId="7" applyFont="1" applyAlignment="1">
      <alignment vertical="center" wrapText="1"/>
    </xf>
    <xf numFmtId="0" fontId="10" fillId="0" borderId="42" xfId="7" applyFont="1" applyBorder="1" applyAlignment="1">
      <alignment vertical="center" wrapText="1"/>
    </xf>
    <xf numFmtId="0" fontId="10" fillId="0" borderId="43" xfId="7" applyFont="1" applyBorder="1" applyAlignment="1">
      <alignment vertical="center" wrapText="1"/>
    </xf>
    <xf numFmtId="0" fontId="10" fillId="0" borderId="76" xfId="7" applyFont="1" applyBorder="1" applyAlignment="1">
      <alignment vertical="center" wrapText="1"/>
    </xf>
    <xf numFmtId="0" fontId="5" fillId="0" borderId="33" xfId="7" applyFont="1" applyBorder="1" applyAlignment="1">
      <alignment vertical="center" wrapText="1"/>
    </xf>
    <xf numFmtId="0" fontId="5" fillId="0" borderId="0" xfId="7" applyFont="1" applyAlignment="1">
      <alignment vertical="center" wrapText="1"/>
    </xf>
    <xf numFmtId="183" fontId="5" fillId="0" borderId="0" xfId="7" applyNumberFormat="1" applyFont="1" applyAlignment="1">
      <alignment horizontal="right" vertical="center" wrapText="1"/>
    </xf>
    <xf numFmtId="9" fontId="5" fillId="0" borderId="0" xfId="7" applyNumberFormat="1" applyFont="1" applyAlignment="1">
      <alignment horizontal="center" vertical="center" wrapText="1"/>
    </xf>
    <xf numFmtId="0" fontId="5" fillId="0" borderId="0" xfId="7" applyFont="1" applyAlignment="1">
      <alignment horizontal="center" vertical="center" wrapText="1"/>
    </xf>
    <xf numFmtId="10" fontId="5" fillId="0" borderId="34" xfId="7" applyNumberFormat="1" applyFont="1" applyBorder="1" applyAlignment="1">
      <alignment horizontal="center" vertical="center" wrapText="1"/>
    </xf>
    <xf numFmtId="0" fontId="23" fillId="0" borderId="0" xfId="7" applyFont="1" applyAlignment="1">
      <alignment horizontal="center" vertical="center" wrapText="1"/>
    </xf>
    <xf numFmtId="0" fontId="5" fillId="0" borderId="1" xfId="7" applyFont="1" applyBorder="1" applyAlignment="1">
      <alignment horizontal="right" vertical="center" wrapText="1"/>
    </xf>
    <xf numFmtId="0" fontId="5" fillId="0" borderId="99" xfId="7" applyFont="1" applyBorder="1" applyAlignment="1">
      <alignment horizontal="left" vertical="center" wrapText="1"/>
    </xf>
    <xf numFmtId="1" fontId="5" fillId="0" borderId="99" xfId="7" applyNumberFormat="1" applyFont="1" applyBorder="1" applyAlignment="1">
      <alignment horizontal="center" vertical="center" wrapText="1"/>
    </xf>
    <xf numFmtId="1" fontId="5" fillId="0" borderId="99" xfId="21" applyNumberFormat="1" applyFont="1" applyFill="1" applyBorder="1" applyAlignment="1">
      <alignment horizontal="center" vertical="center" wrapText="1"/>
    </xf>
    <xf numFmtId="173" fontId="5" fillId="0" borderId="2" xfId="8" applyNumberFormat="1" applyFont="1" applyFill="1" applyBorder="1" applyAlignment="1">
      <alignment vertical="center"/>
    </xf>
    <xf numFmtId="2" fontId="5" fillId="0" borderId="2" xfId="7" applyNumberFormat="1" applyFont="1" applyBorder="1" applyAlignment="1">
      <alignment horizontal="center" vertical="center" wrapText="1"/>
    </xf>
    <xf numFmtId="9" fontId="5" fillId="0" borderId="2" xfId="21" applyFont="1" applyFill="1" applyBorder="1" applyAlignment="1">
      <alignment horizontal="center" vertical="center" wrapText="1"/>
    </xf>
    <xf numFmtId="173" fontId="5" fillId="0" borderId="2" xfId="8" applyNumberFormat="1" applyFont="1" applyFill="1" applyBorder="1" applyAlignment="1">
      <alignment horizontal="center" vertical="center" wrapText="1"/>
    </xf>
    <xf numFmtId="1" fontId="5" fillId="0" borderId="2" xfId="8" applyNumberFormat="1" applyFont="1" applyFill="1" applyBorder="1" applyAlignment="1">
      <alignment horizontal="center" vertical="center"/>
    </xf>
    <xf numFmtId="173" fontId="5" fillId="0" borderId="3" xfId="8" applyNumberFormat="1" applyFont="1" applyFill="1" applyBorder="1" applyAlignment="1">
      <alignment horizontal="center" vertical="center"/>
    </xf>
    <xf numFmtId="173" fontId="5" fillId="0" borderId="59" xfId="8" applyNumberFormat="1" applyFont="1" applyFill="1" applyBorder="1" applyAlignment="1">
      <alignment horizontal="center" vertical="center"/>
    </xf>
    <xf numFmtId="173" fontId="4" fillId="3" borderId="58" xfId="8" applyNumberFormat="1" applyFont="1" applyFill="1" applyBorder="1" applyAlignment="1">
      <alignment horizontal="center" vertical="center"/>
    </xf>
    <xf numFmtId="0" fontId="5" fillId="0" borderId="7" xfId="7" applyFont="1" applyBorder="1" applyAlignment="1">
      <alignment horizontal="right" vertical="center" wrapText="1"/>
    </xf>
    <xf numFmtId="0" fontId="5" fillId="0" borderId="82" xfId="7" applyFont="1" applyBorder="1" applyAlignment="1">
      <alignment horizontal="center" vertical="center" wrapText="1"/>
    </xf>
    <xf numFmtId="182" fontId="5" fillId="0" borderId="80" xfId="19" applyFont="1" applyFill="1" applyBorder="1" applyAlignment="1">
      <alignment vertical="center"/>
    </xf>
    <xf numFmtId="42" fontId="5" fillId="0" borderId="80" xfId="8" applyFont="1" applyBorder="1" applyAlignment="1">
      <alignment horizontal="center" vertical="center" wrapText="1"/>
    </xf>
    <xf numFmtId="1" fontId="5" fillId="0" borderId="5" xfId="8" applyNumberFormat="1" applyFont="1" applyBorder="1" applyAlignment="1">
      <alignment horizontal="center" vertical="center" wrapText="1"/>
    </xf>
    <xf numFmtId="0" fontId="5" fillId="0" borderId="4" xfId="7" applyFont="1" applyBorder="1" applyAlignment="1">
      <alignment horizontal="right" vertical="center" wrapText="1"/>
    </xf>
    <xf numFmtId="0" fontId="5" fillId="0" borderId="10" xfId="7" applyFont="1" applyBorder="1" applyAlignment="1">
      <alignment horizontal="center" vertical="center" wrapText="1"/>
    </xf>
    <xf numFmtId="182" fontId="5" fillId="0" borderId="5" xfId="19" applyFont="1" applyFill="1" applyBorder="1" applyAlignment="1">
      <alignment vertical="center"/>
    </xf>
    <xf numFmtId="173" fontId="4" fillId="0" borderId="58" xfId="18" applyNumberFormat="1" applyFont="1" applyBorder="1" applyAlignment="1">
      <alignment horizontal="center" vertical="center"/>
    </xf>
    <xf numFmtId="10" fontId="4" fillId="0" borderId="58" xfId="21" applyNumberFormat="1" applyFont="1" applyFill="1" applyBorder="1" applyAlignment="1">
      <alignment horizontal="center" vertical="center" wrapText="1"/>
    </xf>
    <xf numFmtId="183" fontId="26" fillId="0" borderId="0" xfId="7" applyNumberFormat="1" applyFont="1" applyAlignment="1">
      <alignment vertical="center" wrapText="1"/>
    </xf>
    <xf numFmtId="186" fontId="23" fillId="0" borderId="0" xfId="7" applyNumberFormat="1" applyFont="1" applyAlignment="1">
      <alignment vertical="center" wrapText="1"/>
    </xf>
    <xf numFmtId="173" fontId="4" fillId="0" borderId="58" xfId="7" applyNumberFormat="1" applyFont="1" applyBorder="1" applyAlignment="1">
      <alignment horizontal="center" vertical="center" wrapText="1"/>
    </xf>
    <xf numFmtId="10" fontId="23" fillId="0" borderId="0" xfId="7" applyNumberFormat="1" applyFont="1" applyAlignment="1">
      <alignment vertical="center" wrapText="1"/>
    </xf>
    <xf numFmtId="10" fontId="26" fillId="0" borderId="0" xfId="7" applyNumberFormat="1" applyFont="1" applyAlignment="1">
      <alignment vertical="center" wrapText="1"/>
    </xf>
    <xf numFmtId="187" fontId="23" fillId="0" borderId="0" xfId="7" applyNumberFormat="1" applyFont="1" applyAlignment="1">
      <alignment vertical="center" wrapText="1"/>
    </xf>
    <xf numFmtId="173" fontId="4" fillId="0" borderId="58" xfId="8" applyNumberFormat="1" applyFont="1" applyBorder="1" applyAlignment="1">
      <alignment horizontal="center" vertical="center" wrapText="1"/>
    </xf>
    <xf numFmtId="187" fontId="26" fillId="0" borderId="0" xfId="7" applyNumberFormat="1" applyFont="1" applyAlignment="1">
      <alignment vertical="center" wrapText="1"/>
    </xf>
    <xf numFmtId="167" fontId="23" fillId="0" borderId="0" xfId="7" applyNumberFormat="1" applyFont="1" applyAlignment="1">
      <alignment vertical="center" wrapText="1"/>
    </xf>
    <xf numFmtId="173" fontId="4" fillId="0" borderId="73" xfId="8" applyNumberFormat="1" applyFont="1" applyBorder="1" applyAlignment="1">
      <alignment horizontal="center" vertical="center" wrapText="1"/>
    </xf>
    <xf numFmtId="179" fontId="23" fillId="0" borderId="0" xfId="7" applyNumberFormat="1" applyFont="1" applyAlignment="1">
      <alignment vertical="center" wrapText="1"/>
    </xf>
    <xf numFmtId="2" fontId="26" fillId="0" borderId="0" xfId="7" applyNumberFormat="1" applyFont="1" applyAlignment="1">
      <alignment horizontal="center" vertical="center" wrapText="1"/>
    </xf>
    <xf numFmtId="187" fontId="26" fillId="0" borderId="0" xfId="7" applyNumberFormat="1" applyFont="1" applyAlignment="1">
      <alignment horizontal="center" vertical="center" wrapText="1"/>
    </xf>
    <xf numFmtId="0" fontId="5" fillId="0" borderId="28" xfId="7" applyFont="1" applyBorder="1" applyAlignment="1">
      <alignment vertical="center" wrapText="1"/>
    </xf>
    <xf numFmtId="0" fontId="5" fillId="0" borderId="29" xfId="7" applyFont="1" applyBorder="1" applyAlignment="1">
      <alignment vertical="center" wrapText="1"/>
    </xf>
    <xf numFmtId="183" fontId="5" fillId="0" borderId="29" xfId="7" applyNumberFormat="1" applyFont="1" applyBorder="1" applyAlignment="1">
      <alignment horizontal="right" vertical="center" wrapText="1"/>
    </xf>
    <xf numFmtId="9" fontId="5" fillId="0" borderId="29" xfId="7" applyNumberFormat="1" applyFont="1" applyBorder="1" applyAlignment="1">
      <alignment horizontal="center" vertical="center" wrapText="1"/>
    </xf>
    <xf numFmtId="0" fontId="5" fillId="0" borderId="29" xfId="7" applyFont="1" applyBorder="1" applyAlignment="1">
      <alignment horizontal="center" vertical="center" wrapText="1"/>
    </xf>
    <xf numFmtId="10" fontId="5" fillId="0" borderId="30" xfId="7" applyNumberFormat="1" applyFont="1" applyBorder="1" applyAlignment="1">
      <alignment horizontal="center" vertical="center" wrapText="1"/>
    </xf>
    <xf numFmtId="183" fontId="5" fillId="0" borderId="0" xfId="7" applyNumberFormat="1" applyFont="1" applyAlignment="1">
      <alignment horizontal="center" vertical="center" wrapText="1"/>
    </xf>
    <xf numFmtId="188" fontId="5" fillId="0" borderId="34" xfId="7" applyNumberFormat="1" applyFont="1" applyBorder="1" applyAlignment="1">
      <alignment horizontal="center" vertical="center" wrapText="1"/>
    </xf>
    <xf numFmtId="188" fontId="23" fillId="0" borderId="0" xfId="7" applyNumberFormat="1" applyFont="1" applyAlignment="1">
      <alignment vertical="center" wrapText="1"/>
    </xf>
    <xf numFmtId="0" fontId="5" fillId="0" borderId="93" xfId="7" applyFont="1" applyBorder="1" applyAlignment="1">
      <alignment vertical="center" wrapText="1"/>
    </xf>
    <xf numFmtId="0" fontId="5" fillId="0" borderId="60" xfId="7" applyFont="1" applyBorder="1" applyAlignment="1">
      <alignment vertical="center" wrapText="1"/>
    </xf>
    <xf numFmtId="183" fontId="5" fillId="0" borderId="60" xfId="7" applyNumberFormat="1" applyFont="1" applyBorder="1" applyAlignment="1">
      <alignment horizontal="center" vertical="center" wrapText="1"/>
    </xf>
    <xf numFmtId="0" fontId="5" fillId="0" borderId="60" xfId="7" applyFont="1" applyBorder="1" applyAlignment="1">
      <alignment horizontal="center" vertical="center" wrapText="1"/>
    </xf>
    <xf numFmtId="0" fontId="17" fillId="0" borderId="33" xfId="7" applyFont="1" applyBorder="1" applyAlignment="1">
      <alignment horizontal="left" vertical="center" wrapText="1"/>
    </xf>
    <xf numFmtId="0" fontId="17" fillId="0" borderId="0" xfId="7" applyFont="1" applyAlignment="1">
      <alignment horizontal="left" vertical="center" wrapText="1"/>
    </xf>
    <xf numFmtId="0" fontId="17" fillId="0" borderId="0" xfId="7" applyFont="1" applyAlignment="1">
      <alignment vertical="center"/>
    </xf>
    <xf numFmtId="0" fontId="17" fillId="0" borderId="34" xfId="7" applyFont="1" applyBorder="1" applyAlignment="1">
      <alignment vertical="center"/>
    </xf>
    <xf numFmtId="0" fontId="2" fillId="0" borderId="33" xfId="7" applyFont="1" applyBorder="1" applyAlignment="1">
      <alignment vertical="center"/>
    </xf>
    <xf numFmtId="0" fontId="2" fillId="0" borderId="0" xfId="7" applyFont="1" applyAlignment="1">
      <alignment vertical="center"/>
    </xf>
    <xf numFmtId="0" fontId="2" fillId="0" borderId="34" xfId="7" applyFont="1" applyBorder="1" applyAlignment="1">
      <alignment vertical="center"/>
    </xf>
    <xf numFmtId="0" fontId="5" fillId="0" borderId="43" xfId="7" applyFont="1" applyBorder="1" applyAlignment="1">
      <alignment vertical="top" wrapText="1"/>
    </xf>
    <xf numFmtId="183" fontId="5" fillId="0" borderId="43" xfId="7" applyNumberFormat="1" applyFont="1" applyBorder="1" applyAlignment="1">
      <alignment horizontal="right" vertical="top" wrapText="1"/>
    </xf>
    <xf numFmtId="0" fontId="17" fillId="0" borderId="76" xfId="7" applyFont="1" applyBorder="1" applyAlignment="1">
      <alignment vertical="top" wrapText="1"/>
    </xf>
    <xf numFmtId="0" fontId="17" fillId="0" borderId="0" xfId="7" applyFont="1" applyAlignment="1">
      <alignment vertical="center" wrapText="1"/>
    </xf>
    <xf numFmtId="0" fontId="23" fillId="0" borderId="33" xfId="7" applyFont="1" applyBorder="1" applyAlignment="1">
      <alignment vertical="center" wrapText="1"/>
    </xf>
    <xf numFmtId="183" fontId="23" fillId="0" borderId="0" xfId="7" applyNumberFormat="1" applyFont="1" applyAlignment="1">
      <alignment horizontal="right" vertical="center" wrapText="1"/>
    </xf>
    <xf numFmtId="9" fontId="23" fillId="0" borderId="0" xfId="7" applyNumberFormat="1" applyFont="1" applyAlignment="1">
      <alignment horizontal="center" vertical="center" wrapText="1"/>
    </xf>
    <xf numFmtId="10" fontId="23" fillId="0" borderId="34" xfId="7" applyNumberFormat="1" applyFont="1" applyBorder="1" applyAlignment="1">
      <alignment horizontal="center" vertical="center" wrapText="1"/>
    </xf>
    <xf numFmtId="0" fontId="23" fillId="0" borderId="42" xfId="7" applyFont="1" applyBorder="1" applyAlignment="1">
      <alignment vertical="center" wrapText="1"/>
    </xf>
    <xf numFmtId="0" fontId="23" fillId="0" borderId="43" xfId="7" applyFont="1" applyBorder="1" applyAlignment="1">
      <alignment vertical="center" wrapText="1"/>
    </xf>
    <xf numFmtId="183" fontId="23" fillId="0" borderId="43" xfId="7" applyNumberFormat="1" applyFont="1" applyBorder="1" applyAlignment="1">
      <alignment horizontal="right" vertical="center" wrapText="1"/>
    </xf>
    <xf numFmtId="9" fontId="23" fillId="0" borderId="43" xfId="7" applyNumberFormat="1" applyFont="1" applyBorder="1" applyAlignment="1">
      <alignment horizontal="center" vertical="center" wrapText="1"/>
    </xf>
    <xf numFmtId="0" fontId="23" fillId="0" borderId="43" xfId="7" applyFont="1" applyBorder="1" applyAlignment="1">
      <alignment horizontal="center" vertical="center" wrapText="1"/>
    </xf>
    <xf numFmtId="10" fontId="23" fillId="0" borderId="76" xfId="7" applyNumberFormat="1" applyFont="1" applyBorder="1" applyAlignment="1">
      <alignment horizontal="center" vertical="center" wrapText="1"/>
    </xf>
    <xf numFmtId="10" fontId="23" fillId="0" borderId="0" xfId="7" applyNumberFormat="1" applyFont="1" applyAlignment="1">
      <alignment horizontal="center" vertical="center" wrapText="1"/>
    </xf>
    <xf numFmtId="0" fontId="4" fillId="8" borderId="53" xfId="7" applyFont="1" applyFill="1" applyBorder="1" applyAlignment="1">
      <alignment horizontal="center" vertical="center" wrapText="1"/>
    </xf>
    <xf numFmtId="183" fontId="4" fillId="8" borderId="58" xfId="7" applyNumberFormat="1" applyFont="1" applyFill="1" applyBorder="1" applyAlignment="1">
      <alignment horizontal="center" vertical="center" wrapText="1"/>
    </xf>
    <xf numFmtId="183" fontId="4" fillId="8" borderId="54" xfId="7" applyNumberFormat="1" applyFont="1" applyFill="1" applyBorder="1" applyAlignment="1">
      <alignment horizontal="center" vertical="center" wrapText="1"/>
    </xf>
    <xf numFmtId="9" fontId="4" fillId="8" borderId="58" xfId="7" applyNumberFormat="1" applyFont="1" applyFill="1" applyBorder="1" applyAlignment="1">
      <alignment horizontal="center" vertical="center" wrapText="1"/>
    </xf>
    <xf numFmtId="0" fontId="4" fillId="8" borderId="54" xfId="7" applyFont="1" applyFill="1" applyBorder="1" applyAlignment="1">
      <alignment horizontal="center" vertical="center" wrapText="1"/>
    </xf>
    <xf numFmtId="0" fontId="4" fillId="8" borderId="58" xfId="7" applyFont="1" applyFill="1" applyBorder="1" applyAlignment="1">
      <alignment horizontal="center" vertical="center" wrapText="1"/>
    </xf>
    <xf numFmtId="10" fontId="4" fillId="8" borderId="58" xfId="7" applyNumberFormat="1" applyFont="1" applyFill="1" applyBorder="1" applyAlignment="1">
      <alignment horizontal="center" vertical="center" wrapText="1"/>
    </xf>
    <xf numFmtId="0" fontId="4" fillId="8" borderId="53" xfId="7" applyFont="1" applyFill="1" applyBorder="1" applyAlignment="1">
      <alignment vertical="center" wrapText="1"/>
    </xf>
    <xf numFmtId="0" fontId="4" fillId="8" borderId="54" xfId="7" applyFont="1" applyFill="1" applyBorder="1" applyAlignment="1">
      <alignment vertical="center" wrapText="1"/>
    </xf>
    <xf numFmtId="0" fontId="4" fillId="8" borderId="55" xfId="7" applyFont="1" applyFill="1" applyBorder="1" applyAlignment="1">
      <alignment vertical="center" wrapText="1"/>
    </xf>
    <xf numFmtId="0" fontId="4" fillId="8" borderId="42" xfId="7" applyFont="1" applyFill="1" applyBorder="1" applyAlignment="1">
      <alignment vertical="center" wrapText="1"/>
    </xf>
    <xf numFmtId="44" fontId="23" fillId="0" borderId="0" xfId="7" applyNumberFormat="1" applyFont="1" applyAlignment="1">
      <alignment vertical="center" wrapText="1"/>
    </xf>
    <xf numFmtId="170" fontId="12" fillId="0" borderId="23" xfId="2" applyNumberFormat="1" applyFont="1" applyBorder="1" applyAlignment="1">
      <alignment horizontal="center" vertical="center" wrapText="1"/>
    </xf>
    <xf numFmtId="42" fontId="5" fillId="0" borderId="5" xfId="8" applyFont="1" applyFill="1" applyBorder="1" applyAlignment="1">
      <alignment vertical="center"/>
    </xf>
    <xf numFmtId="2" fontId="12" fillId="0" borderId="23" xfId="0" applyNumberFormat="1" applyFont="1" applyBorder="1" applyAlignment="1">
      <alignment horizontal="center" vertical="center" wrapText="1"/>
    </xf>
    <xf numFmtId="2" fontId="12" fillId="0" borderId="19" xfId="0" applyNumberFormat="1" applyFont="1" applyBorder="1" applyAlignment="1">
      <alignment horizontal="center" vertical="center" wrapText="1"/>
    </xf>
    <xf numFmtId="44" fontId="14" fillId="0" borderId="0" xfId="7" applyNumberFormat="1"/>
    <xf numFmtId="49" fontId="10" fillId="0" borderId="7" xfId="0" applyNumberFormat="1" applyFont="1" applyBorder="1" applyAlignment="1">
      <alignment horizontal="center" vertical="center"/>
    </xf>
    <xf numFmtId="42" fontId="17" fillId="0" borderId="71" xfId="6" applyFont="1" applyBorder="1" applyAlignment="1">
      <alignment horizontal="right"/>
    </xf>
    <xf numFmtId="42" fontId="17" fillId="0" borderId="73" xfId="6" applyFont="1" applyBorder="1" applyAlignment="1">
      <alignment horizontal="right"/>
    </xf>
    <xf numFmtId="42" fontId="2" fillId="0" borderId="57" xfId="6" applyFont="1" applyBorder="1" applyAlignment="1">
      <alignment horizontal="right"/>
    </xf>
    <xf numFmtId="190" fontId="4" fillId="8" borderId="64" xfId="16" applyNumberFormat="1" applyFont="1" applyFill="1" applyBorder="1" applyAlignment="1">
      <alignment horizontal="center" vertical="center" wrapText="1"/>
    </xf>
    <xf numFmtId="190" fontId="11" fillId="0" borderId="25" xfId="4" applyNumberFormat="1" applyFont="1" applyBorder="1" applyAlignment="1" applyProtection="1">
      <alignment horizontal="center" vertical="center"/>
      <protection locked="0"/>
    </xf>
    <xf numFmtId="190" fontId="4" fillId="0" borderId="6" xfId="16" applyNumberFormat="1" applyFont="1" applyBorder="1" applyAlignment="1">
      <alignment horizontal="center" vertical="center" wrapText="1"/>
    </xf>
    <xf numFmtId="166" fontId="3" fillId="2" borderId="8" xfId="0" applyNumberFormat="1" applyFont="1" applyFill="1" applyBorder="1" applyAlignment="1">
      <alignment horizontal="center" vertical="center"/>
    </xf>
    <xf numFmtId="166" fontId="3" fillId="2" borderId="9" xfId="0" applyNumberFormat="1" applyFont="1" applyFill="1" applyBorder="1" applyAlignment="1">
      <alignment horizontal="center" vertical="center"/>
    </xf>
    <xf numFmtId="166" fontId="3" fillId="2" borderId="10" xfId="0" applyNumberFormat="1"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4" fontId="38" fillId="10" borderId="5" xfId="2" applyFont="1" applyFill="1" applyBorder="1" applyAlignment="1">
      <alignment horizontal="center"/>
    </xf>
    <xf numFmtId="44" fontId="38" fillId="10" borderId="6" xfId="2" applyFont="1" applyFill="1" applyBorder="1" applyAlignment="1">
      <alignment horizontal="center"/>
    </xf>
    <xf numFmtId="0" fontId="36" fillId="7" borderId="2" xfId="0" applyFont="1" applyFill="1" applyBorder="1" applyAlignment="1">
      <alignment horizontal="center"/>
    </xf>
    <xf numFmtId="0" fontId="36" fillId="7" borderId="3" xfId="0" applyFont="1" applyFill="1" applyBorder="1" applyAlignment="1">
      <alignment horizontal="center"/>
    </xf>
    <xf numFmtId="0" fontId="36" fillId="6" borderId="102" xfId="0" applyFont="1" applyFill="1" applyBorder="1" applyAlignment="1">
      <alignment horizontal="center"/>
    </xf>
    <xf numFmtId="0" fontId="36" fillId="6" borderId="97" xfId="0" applyFont="1" applyFill="1" applyBorder="1" applyAlignment="1">
      <alignment horizontal="center"/>
    </xf>
    <xf numFmtId="0" fontId="36" fillId="6" borderId="98" xfId="0" applyFont="1" applyFill="1" applyBorder="1" applyAlignment="1">
      <alignment horizontal="center"/>
    </xf>
    <xf numFmtId="44" fontId="12" fillId="0" borderId="5" xfId="2" applyFont="1" applyBorder="1" applyAlignment="1">
      <alignment horizontal="center"/>
    </xf>
    <xf numFmtId="44" fontId="12" fillId="0" borderId="6" xfId="2" applyFont="1" applyBorder="1" applyAlignment="1">
      <alignment horizontal="center"/>
    </xf>
    <xf numFmtId="44" fontId="36" fillId="10" borderId="5" xfId="2" applyFont="1" applyFill="1" applyBorder="1" applyAlignment="1">
      <alignment horizontal="center"/>
    </xf>
    <xf numFmtId="44" fontId="36" fillId="10" borderId="6" xfId="2" applyFont="1" applyFill="1" applyBorder="1" applyAlignment="1">
      <alignment horizontal="center"/>
    </xf>
    <xf numFmtId="0" fontId="37" fillId="0" borderId="4" xfId="0" applyFont="1" applyBorder="1" applyAlignment="1">
      <alignment horizontal="left" vertical="center"/>
    </xf>
    <xf numFmtId="0" fontId="37" fillId="0" borderId="5" xfId="0" applyFont="1" applyBorder="1" applyAlignment="1">
      <alignment horizontal="left" vertical="center"/>
    </xf>
    <xf numFmtId="0" fontId="38" fillId="0" borderId="4" xfId="0" applyFont="1" applyBorder="1" applyAlignment="1">
      <alignment horizontal="left" vertical="center"/>
    </xf>
    <xf numFmtId="0" fontId="38" fillId="0" borderId="5" xfId="0" applyFont="1" applyBorder="1" applyAlignment="1">
      <alignment horizontal="left" vertical="center"/>
    </xf>
    <xf numFmtId="0" fontId="36" fillId="7" borderId="1" xfId="0" applyFont="1" applyFill="1" applyBorder="1" applyAlignment="1">
      <alignment horizontal="center"/>
    </xf>
    <xf numFmtId="0" fontId="0" fillId="0" borderId="0" xfId="0" applyAlignment="1">
      <alignment horizontal="center"/>
    </xf>
    <xf numFmtId="0" fontId="12" fillId="0" borderId="74" xfId="0" applyFont="1" applyBorder="1" applyAlignment="1">
      <alignment horizontal="left" vertical="center"/>
    </xf>
    <xf numFmtId="0" fontId="12" fillId="0" borderId="95" xfId="0" applyFont="1" applyBorder="1" applyAlignment="1">
      <alignment horizontal="left" vertical="center"/>
    </xf>
    <xf numFmtId="44" fontId="36" fillId="11" borderId="105" xfId="0" applyNumberFormat="1" applyFont="1" applyFill="1" applyBorder="1" applyAlignment="1">
      <alignment horizontal="center"/>
    </xf>
    <xf numFmtId="0" fontId="36" fillId="11" borderId="76" xfId="0" applyFont="1" applyFill="1" applyBorder="1" applyAlignment="1">
      <alignment horizontal="center"/>
    </xf>
    <xf numFmtId="44" fontId="39" fillId="9" borderId="84" xfId="0" applyNumberFormat="1" applyFont="1" applyFill="1" applyBorder="1" applyAlignment="1">
      <alignment horizontal="center"/>
    </xf>
    <xf numFmtId="44" fontId="39" fillId="9" borderId="64" xfId="0" applyNumberFormat="1" applyFont="1" applyFill="1" applyBorder="1" applyAlignment="1">
      <alignment horizontal="center"/>
    </xf>
    <xf numFmtId="0" fontId="39" fillId="0" borderId="63" xfId="0" applyFont="1" applyBorder="1" applyAlignment="1">
      <alignment horizontal="left" vertical="center"/>
    </xf>
    <xf numFmtId="0" fontId="39" fillId="0" borderId="84" xfId="0" applyFont="1" applyBorder="1" applyAlignment="1">
      <alignment horizontal="left" vertical="center"/>
    </xf>
    <xf numFmtId="0" fontId="13" fillId="0" borderId="29" xfId="0" applyFont="1" applyBorder="1" applyAlignment="1">
      <alignment horizontal="center" vertical="center"/>
    </xf>
    <xf numFmtId="0" fontId="0" fillId="0" borderId="29" xfId="0" applyBorder="1" applyAlignment="1">
      <alignment horizontal="center"/>
    </xf>
    <xf numFmtId="0" fontId="2" fillId="0" borderId="0" xfId="16" applyFont="1" applyAlignment="1">
      <alignment horizontal="center" vertical="center"/>
    </xf>
    <xf numFmtId="0" fontId="16" fillId="0" borderId="0" xfId="16" applyFont="1" applyAlignment="1">
      <alignment horizontal="center" vertical="center"/>
    </xf>
    <xf numFmtId="0" fontId="2" fillId="0" borderId="0" xfId="16" applyFont="1" applyAlignment="1">
      <alignment horizontal="center" vertical="center" wrapText="1"/>
    </xf>
    <xf numFmtId="0" fontId="16" fillId="0" borderId="34" xfId="16" applyFont="1" applyBorder="1" applyAlignment="1">
      <alignment horizontal="center" vertical="center"/>
    </xf>
    <xf numFmtId="0" fontId="2" fillId="0" borderId="34" xfId="16" applyFont="1" applyBorder="1" applyAlignment="1">
      <alignment horizontal="center" vertical="center" wrapText="1"/>
    </xf>
    <xf numFmtId="0" fontId="16" fillId="0" borderId="43" xfId="16" applyFont="1" applyBorder="1" applyAlignment="1">
      <alignment horizontal="center" vertical="center"/>
    </xf>
    <xf numFmtId="0" fontId="16" fillId="0" borderId="76" xfId="16" applyFont="1" applyBorder="1" applyAlignment="1">
      <alignment horizontal="center" vertical="center"/>
    </xf>
    <xf numFmtId="0" fontId="2" fillId="0" borderId="34" xfId="16" applyFont="1" applyBorder="1" applyAlignment="1">
      <alignment horizontal="center" vertical="center"/>
    </xf>
    <xf numFmtId="0" fontId="31" fillId="0" borderId="42" xfId="0" applyFont="1" applyBorder="1" applyAlignment="1">
      <alignment horizontal="center"/>
    </xf>
    <xf numFmtId="0" fontId="31" fillId="0" borderId="43" xfId="0" applyFont="1" applyBorder="1" applyAlignment="1">
      <alignment horizontal="center"/>
    </xf>
    <xf numFmtId="0" fontId="33" fillId="0" borderId="43" xfId="0" applyFont="1" applyBorder="1" applyAlignment="1">
      <alignment horizontal="right"/>
    </xf>
    <xf numFmtId="0" fontId="0" fillId="0" borderId="43" xfId="0" applyBorder="1" applyAlignment="1">
      <alignment wrapText="1"/>
    </xf>
    <xf numFmtId="0" fontId="32" fillId="8" borderId="69" xfId="0" applyFont="1" applyFill="1" applyBorder="1" applyAlignment="1">
      <alignment horizontal="left"/>
    </xf>
    <xf numFmtId="0" fontId="0" fillId="8" borderId="54" xfId="0" applyFill="1" applyBorder="1" applyAlignment="1">
      <alignment wrapText="1"/>
    </xf>
    <xf numFmtId="0" fontId="0" fillId="8" borderId="55" xfId="0" applyFill="1" applyBorder="1" applyAlignment="1">
      <alignment wrapText="1"/>
    </xf>
    <xf numFmtId="0" fontId="31" fillId="0" borderId="81" xfId="0" applyFont="1" applyBorder="1" applyAlignment="1">
      <alignment horizontal="left"/>
    </xf>
    <xf numFmtId="0" fontId="0" fillId="0" borderId="60" xfId="0" applyBorder="1" applyAlignment="1">
      <alignment wrapText="1"/>
    </xf>
    <xf numFmtId="0" fontId="31" fillId="0" borderId="83" xfId="0" applyFont="1" applyBorder="1" applyAlignment="1">
      <alignment horizontal="left"/>
    </xf>
    <xf numFmtId="0" fontId="0" fillId="0" borderId="9" xfId="0" applyBorder="1" applyAlignment="1">
      <alignment wrapText="1"/>
    </xf>
    <xf numFmtId="0" fontId="33" fillId="0" borderId="54" xfId="0" applyFont="1" applyBorder="1" applyAlignment="1">
      <alignment horizontal="right"/>
    </xf>
    <xf numFmtId="0" fontId="0" fillId="0" borderId="54" xfId="0" applyBorder="1" applyAlignment="1">
      <alignment wrapText="1"/>
    </xf>
    <xf numFmtId="0" fontId="32" fillId="8" borderId="69" xfId="0" applyFont="1" applyFill="1" applyBorder="1" applyAlignment="1">
      <alignment horizontal="left" vertical="center" wrapText="1"/>
    </xf>
    <xf numFmtId="0" fontId="0" fillId="8" borderId="54" xfId="0" applyFill="1" applyBorder="1" applyAlignment="1">
      <alignment vertical="center" wrapText="1"/>
    </xf>
    <xf numFmtId="0" fontId="33" fillId="8" borderId="54" xfId="0" applyFont="1" applyFill="1" applyBorder="1" applyAlignment="1">
      <alignment horizontal="right" vertical="center"/>
    </xf>
    <xf numFmtId="0" fontId="29" fillId="0" borderId="8" xfId="0" applyFont="1" applyBorder="1" applyAlignment="1">
      <alignment horizontal="center"/>
    </xf>
    <xf numFmtId="0" fontId="29" fillId="0" borderId="48" xfId="0" applyFont="1" applyBorder="1" applyAlignment="1">
      <alignment horizontal="center"/>
    </xf>
    <xf numFmtId="0" fontId="0" fillId="0" borderId="12" xfId="0" applyBorder="1" applyAlignment="1">
      <alignment wrapText="1"/>
    </xf>
    <xf numFmtId="0" fontId="31" fillId="0" borderId="11" xfId="0" applyFont="1" applyBorder="1" applyAlignment="1">
      <alignment horizontal="left"/>
    </xf>
    <xf numFmtId="0" fontId="31" fillId="0" borderId="9" xfId="0" applyFont="1" applyBorder="1" applyAlignment="1">
      <alignment horizontal="left"/>
    </xf>
    <xf numFmtId="0" fontId="31" fillId="0" borderId="12" xfId="0" applyFont="1" applyBorder="1" applyAlignment="1">
      <alignment horizontal="left"/>
    </xf>
    <xf numFmtId="0" fontId="31" fillId="0" borderId="77" xfId="0" applyFont="1" applyBorder="1" applyAlignment="1">
      <alignment horizontal="left"/>
    </xf>
    <xf numFmtId="0" fontId="31" fillId="0" borderId="86" xfId="0" applyFont="1" applyBorder="1" applyAlignment="1">
      <alignment horizontal="left"/>
    </xf>
    <xf numFmtId="0" fontId="30" fillId="0" borderId="33" xfId="0" applyFont="1" applyBorder="1" applyAlignment="1">
      <alignment horizontal="center"/>
    </xf>
    <xf numFmtId="0" fontId="30" fillId="0" borderId="0" xfId="0" applyFont="1" applyAlignment="1">
      <alignment horizontal="center"/>
    </xf>
    <xf numFmtId="0" fontId="30" fillId="0" borderId="34" xfId="0" applyFont="1" applyBorder="1" applyAlignment="1">
      <alignment horizontal="center"/>
    </xf>
    <xf numFmtId="0" fontId="6" fillId="0" borderId="33" xfId="0" applyFont="1" applyBorder="1" applyAlignment="1">
      <alignment horizontal="center"/>
    </xf>
    <xf numFmtId="0" fontId="0" fillId="0" borderId="0" xfId="0" applyAlignment="1">
      <alignment wrapText="1"/>
    </xf>
    <xf numFmtId="0" fontId="32" fillId="8" borderId="69" xfId="0" applyFont="1" applyFill="1" applyBorder="1" applyAlignment="1">
      <alignment horizontal="center"/>
    </xf>
    <xf numFmtId="0" fontId="32" fillId="8" borderId="54" xfId="0" applyFont="1" applyFill="1" applyBorder="1" applyAlignment="1">
      <alignment horizontal="center"/>
    </xf>
    <xf numFmtId="0" fontId="32" fillId="8" borderId="79" xfId="0" applyFont="1" applyFill="1" applyBorder="1" applyAlignment="1">
      <alignment horizontal="center"/>
    </xf>
    <xf numFmtId="0" fontId="0" fillId="0" borderId="86" xfId="0" applyBorder="1" applyAlignment="1">
      <alignment wrapText="1"/>
    </xf>
    <xf numFmtId="10" fontId="4" fillId="12" borderId="50" xfId="21" applyNumberFormat="1" applyFont="1" applyFill="1" applyBorder="1" applyAlignment="1">
      <alignment horizontal="center" vertical="center" wrapText="1"/>
    </xf>
    <xf numFmtId="10" fontId="4" fillId="12" borderId="52" xfId="21" applyNumberFormat="1" applyFont="1" applyFill="1" applyBorder="1" applyAlignment="1">
      <alignment horizontal="center" vertical="center" wrapText="1"/>
    </xf>
    <xf numFmtId="0" fontId="17" fillId="0" borderId="42" xfId="7" applyFont="1" applyBorder="1" applyAlignment="1">
      <alignment horizontal="left" vertical="top" wrapText="1"/>
    </xf>
    <xf numFmtId="0" fontId="17" fillId="0" borderId="43" xfId="7" applyFont="1" applyBorder="1" applyAlignment="1">
      <alignment horizontal="left" vertical="top" wrapText="1"/>
    </xf>
    <xf numFmtId="0" fontId="22" fillId="10" borderId="28" xfId="17" applyFont="1" applyFill="1" applyBorder="1" applyAlignment="1">
      <alignment horizontal="center" vertical="center" wrapText="1"/>
    </xf>
    <xf numFmtId="0" fontId="22" fillId="10" borderId="29" xfId="17" applyFont="1" applyFill="1" applyBorder="1" applyAlignment="1">
      <alignment horizontal="center" vertical="center" wrapText="1"/>
    </xf>
    <xf numFmtId="0" fontId="22" fillId="10" borderId="30" xfId="17" applyFont="1" applyFill="1" applyBorder="1" applyAlignment="1">
      <alignment horizontal="center" vertical="center" wrapText="1"/>
    </xf>
    <xf numFmtId="0" fontId="22" fillId="10" borderId="33" xfId="17" applyFont="1" applyFill="1" applyBorder="1" applyAlignment="1">
      <alignment horizontal="center" vertical="center" wrapText="1"/>
    </xf>
    <xf numFmtId="0" fontId="22" fillId="10" borderId="0" xfId="17" applyFont="1" applyFill="1" applyAlignment="1">
      <alignment horizontal="center" vertical="center" wrapText="1"/>
    </xf>
    <xf numFmtId="0" fontId="22" fillId="10" borderId="34" xfId="17" applyFont="1" applyFill="1" applyBorder="1" applyAlignment="1">
      <alignment horizontal="center" vertical="center" wrapText="1"/>
    </xf>
    <xf numFmtId="0" fontId="4" fillId="0" borderId="53" xfId="7" applyFont="1" applyBorder="1" applyAlignment="1">
      <alignment horizontal="right" vertical="center" wrapText="1"/>
    </xf>
    <xf numFmtId="0" fontId="4" fillId="0" borderId="54" xfId="7" applyFont="1" applyBorder="1" applyAlignment="1">
      <alignment horizontal="right" vertical="center" wrapText="1"/>
    </xf>
    <xf numFmtId="0" fontId="4" fillId="0" borderId="28" xfId="7" applyFont="1" applyBorder="1" applyAlignment="1">
      <alignment horizontal="center" vertical="center" wrapText="1"/>
    </xf>
    <xf numFmtId="0" fontId="4" fillId="0" borderId="29" xfId="7" applyFont="1" applyBorder="1" applyAlignment="1">
      <alignment horizontal="center" vertical="center" wrapText="1"/>
    </xf>
    <xf numFmtId="0" fontId="4" fillId="0" borderId="96" xfId="7" applyFont="1" applyBorder="1" applyAlignment="1">
      <alignment horizontal="center" vertical="center" wrapText="1"/>
    </xf>
    <xf numFmtId="0" fontId="4" fillId="0" borderId="42" xfId="7" applyFont="1" applyBorder="1" applyAlignment="1">
      <alignment horizontal="center" vertical="center" wrapText="1"/>
    </xf>
    <xf numFmtId="0" fontId="4" fillId="0" borderId="43" xfId="7" applyFont="1" applyBorder="1" applyAlignment="1">
      <alignment horizontal="center" vertical="center" wrapText="1"/>
    </xf>
    <xf numFmtId="0" fontId="4" fillId="0" borderId="94" xfId="7" applyFont="1" applyBorder="1" applyAlignment="1">
      <alignment horizontal="center" vertical="center" wrapText="1"/>
    </xf>
    <xf numFmtId="0" fontId="4" fillId="0" borderId="109" xfId="7" applyFont="1" applyBorder="1" applyAlignment="1">
      <alignment horizontal="center" vertical="center" wrapText="1"/>
    </xf>
    <xf numFmtId="0" fontId="4" fillId="0" borderId="105" xfId="7" applyFont="1" applyBorder="1" applyAlignment="1">
      <alignment horizontal="center" vertical="center" wrapText="1"/>
    </xf>
    <xf numFmtId="0" fontId="4" fillId="8" borderId="54" xfId="7" applyFont="1" applyFill="1" applyBorder="1" applyAlignment="1">
      <alignment horizontal="left" vertical="center" wrapText="1"/>
    </xf>
    <xf numFmtId="0" fontId="4" fillId="8" borderId="55" xfId="7" applyFont="1" applyFill="1" applyBorder="1" applyAlignment="1">
      <alignment horizontal="left" vertical="center" wrapText="1"/>
    </xf>
    <xf numFmtId="0" fontId="4" fillId="8" borderId="43" xfId="7" applyFont="1" applyFill="1" applyBorder="1" applyAlignment="1">
      <alignment horizontal="left" vertical="center" wrapText="1"/>
    </xf>
    <xf numFmtId="0" fontId="4" fillId="8" borderId="76" xfId="7" applyFont="1" applyFill="1" applyBorder="1" applyAlignment="1">
      <alignment horizontal="left" vertical="center" wrapText="1"/>
    </xf>
    <xf numFmtId="0" fontId="5" fillId="0" borderId="77" xfId="7" applyFont="1" applyBorder="1" applyAlignment="1">
      <alignment horizontal="left" vertical="center" wrapText="1"/>
    </xf>
    <xf numFmtId="0" fontId="5" fillId="0" borderId="99" xfId="7" applyFont="1" applyBorder="1" applyAlignment="1">
      <alignment horizontal="left" vertical="center" wrapText="1"/>
    </xf>
    <xf numFmtId="9" fontId="5" fillId="0" borderId="77" xfId="7" applyNumberFormat="1" applyFont="1" applyBorder="1" applyAlignment="1">
      <alignment horizontal="center" vertical="center" wrapText="1"/>
    </xf>
    <xf numFmtId="9" fontId="5" fillId="0" borderId="99" xfId="7" applyNumberFormat="1" applyFont="1" applyBorder="1" applyAlignment="1">
      <alignment horizontal="center" vertical="center" wrapText="1"/>
    </xf>
    <xf numFmtId="0" fontId="5" fillId="0" borderId="83" xfId="7" applyFont="1" applyBorder="1" applyAlignment="1">
      <alignment horizontal="left" vertical="center" wrapText="1"/>
    </xf>
    <xf numFmtId="0" fontId="5" fillId="0" borderId="10" xfId="7" applyFont="1" applyBorder="1" applyAlignment="1">
      <alignment horizontal="left" vertical="center" wrapText="1"/>
    </xf>
    <xf numFmtId="9" fontId="5" fillId="0" borderId="81" xfId="7" applyNumberFormat="1" applyFont="1" applyBorder="1" applyAlignment="1">
      <alignment horizontal="center" vertical="center" wrapText="1"/>
    </xf>
    <xf numFmtId="9" fontId="5" fillId="0" borderId="82" xfId="7" applyNumberFormat="1" applyFont="1" applyBorder="1" applyAlignment="1">
      <alignment horizontal="center" vertical="center" wrapText="1"/>
    </xf>
    <xf numFmtId="183" fontId="4" fillId="8" borderId="53" xfId="7" applyNumberFormat="1" applyFont="1" applyFill="1" applyBorder="1" applyAlignment="1">
      <alignment horizontal="center" vertical="center" wrapText="1"/>
    </xf>
    <xf numFmtId="183" fontId="4" fillId="8" borderId="55" xfId="7" applyNumberFormat="1" applyFont="1" applyFill="1" applyBorder="1" applyAlignment="1">
      <alignment horizontal="center" vertical="center" wrapText="1"/>
    </xf>
    <xf numFmtId="0" fontId="4" fillId="8" borderId="54" xfId="7" applyFont="1" applyFill="1" applyBorder="1" applyAlignment="1">
      <alignment horizontal="center" vertical="center" wrapText="1"/>
    </xf>
    <xf numFmtId="0" fontId="20" fillId="0" borderId="89" xfId="0" applyFont="1" applyBorder="1" applyAlignment="1">
      <alignment horizontal="center"/>
    </xf>
    <xf numFmtId="0" fontId="20" fillId="0" borderId="0" xfId="0" applyFont="1" applyAlignment="1">
      <alignment horizontal="center"/>
    </xf>
    <xf numFmtId="0" fontId="10" fillId="8" borderId="31" xfId="4" applyFont="1" applyFill="1" applyBorder="1" applyAlignment="1" applyProtection="1">
      <alignment horizontal="center" vertical="center" wrapText="1"/>
      <protection locked="0"/>
    </xf>
    <xf numFmtId="0" fontId="10" fillId="8" borderId="15" xfId="4" applyFont="1" applyFill="1" applyBorder="1" applyAlignment="1" applyProtection="1">
      <alignment horizontal="center" vertical="center" wrapText="1"/>
      <protection locked="0"/>
    </xf>
    <xf numFmtId="0" fontId="10" fillId="8" borderId="32" xfId="4" applyFont="1" applyFill="1" applyBorder="1" applyAlignment="1" applyProtection="1">
      <alignment horizontal="center" vertical="center" wrapText="1"/>
      <protection locked="0"/>
    </xf>
    <xf numFmtId="0" fontId="10" fillId="8" borderId="33" xfId="4" applyFont="1" applyFill="1" applyBorder="1" applyAlignment="1" applyProtection="1">
      <alignment horizontal="center" vertical="center" wrapText="1"/>
      <protection locked="0"/>
    </xf>
    <xf numFmtId="0" fontId="10" fillId="8" borderId="0" xfId="4" applyFont="1" applyFill="1" applyAlignment="1" applyProtection="1">
      <alignment horizontal="center" vertical="center" wrapText="1"/>
      <protection locked="0"/>
    </xf>
    <xf numFmtId="0" fontId="10" fillId="8" borderId="34" xfId="4" applyFont="1" applyFill="1" applyBorder="1" applyAlignment="1" applyProtection="1">
      <alignment horizontal="center" vertical="center" wrapText="1"/>
      <protection locked="0"/>
    </xf>
    <xf numFmtId="0" fontId="10" fillId="8" borderId="35" xfId="4" applyFont="1" applyFill="1" applyBorder="1" applyAlignment="1" applyProtection="1">
      <alignment horizontal="center" vertical="center" wrapText="1"/>
      <protection locked="0"/>
    </xf>
    <xf numFmtId="0" fontId="10" fillId="8" borderId="20" xfId="4" applyFont="1" applyFill="1" applyBorder="1" applyAlignment="1" applyProtection="1">
      <alignment horizontal="center" vertical="center" wrapText="1"/>
      <protection locked="0"/>
    </xf>
    <xf numFmtId="0" fontId="10" fillId="8" borderId="36" xfId="4" applyFont="1" applyFill="1" applyBorder="1" applyAlignment="1" applyProtection="1">
      <alignment horizontal="center" vertical="center" wrapText="1"/>
      <protection locked="0"/>
    </xf>
    <xf numFmtId="0" fontId="10" fillId="5" borderId="41" xfId="4" applyFont="1" applyFill="1" applyBorder="1" applyAlignment="1" applyProtection="1">
      <alignment horizontal="center" wrapText="1"/>
      <protection locked="0"/>
    </xf>
    <xf numFmtId="0" fontId="10" fillId="5" borderId="23" xfId="4" applyFont="1" applyFill="1" applyBorder="1" applyAlignment="1" applyProtection="1">
      <alignment horizontal="center" wrapText="1"/>
      <protection locked="0"/>
    </xf>
    <xf numFmtId="0" fontId="10" fillId="5" borderId="24" xfId="4" applyFont="1" applyFill="1" applyBorder="1" applyAlignment="1">
      <alignment horizontal="center"/>
    </xf>
    <xf numFmtId="0" fontId="10" fillId="5" borderId="25" xfId="4" applyFont="1" applyFill="1" applyBorder="1" applyAlignment="1">
      <alignment horizontal="center"/>
    </xf>
    <xf numFmtId="173" fontId="10" fillId="5" borderId="24" xfId="6" applyNumberFormat="1" applyFont="1" applyFill="1" applyBorder="1" applyAlignment="1">
      <alignment horizontal="right"/>
    </xf>
    <xf numFmtId="173" fontId="10" fillId="5" borderId="40" xfId="6" applyNumberFormat="1" applyFont="1" applyFill="1" applyBorder="1" applyAlignment="1">
      <alignment horizontal="right"/>
    </xf>
    <xf numFmtId="0" fontId="11" fillId="4" borderId="42" xfId="4" applyFont="1" applyFill="1" applyBorder="1" applyAlignment="1" applyProtection="1">
      <alignment horizontal="justify" vertical="center" wrapText="1"/>
      <protection locked="0"/>
    </xf>
    <xf numFmtId="0" fontId="11" fillId="4" borderId="43" xfId="4" applyFont="1" applyFill="1" applyBorder="1" applyAlignment="1" applyProtection="1">
      <alignment horizontal="justify" vertical="center" wrapText="1"/>
      <protection locked="0"/>
    </xf>
    <xf numFmtId="0" fontId="11" fillId="4" borderId="44" xfId="4" applyFont="1" applyFill="1" applyBorder="1" applyAlignment="1" applyProtection="1">
      <alignment horizontal="justify" vertical="center" wrapText="1"/>
      <protection locked="0"/>
    </xf>
    <xf numFmtId="173" fontId="10" fillId="5" borderId="45" xfId="6" applyNumberFormat="1" applyFont="1" applyFill="1" applyBorder="1" applyAlignment="1">
      <alignment vertical="center"/>
    </xf>
    <xf numFmtId="173" fontId="10" fillId="5" borderId="47" xfId="6" applyNumberFormat="1" applyFont="1" applyFill="1" applyBorder="1" applyAlignment="1">
      <alignment vertical="center"/>
    </xf>
    <xf numFmtId="0" fontId="10" fillId="5" borderId="45" xfId="4" applyFont="1" applyFill="1" applyBorder="1" applyAlignment="1">
      <alignment horizontal="center" vertical="center" wrapText="1"/>
    </xf>
    <xf numFmtId="0" fontId="10" fillId="5" borderId="46" xfId="4" applyFont="1" applyFill="1" applyBorder="1" applyAlignment="1">
      <alignment horizontal="center" vertical="center" wrapText="1"/>
    </xf>
    <xf numFmtId="3" fontId="10" fillId="5" borderId="19" xfId="4" applyNumberFormat="1" applyFont="1" applyFill="1" applyBorder="1" applyAlignment="1" applyProtection="1">
      <alignment horizontal="center" vertical="center" wrapText="1"/>
      <protection locked="0"/>
    </xf>
    <xf numFmtId="3" fontId="10" fillId="5" borderId="20" xfId="4" applyNumberFormat="1" applyFont="1" applyFill="1" applyBorder="1" applyAlignment="1" applyProtection="1">
      <alignment horizontal="center" vertical="center" wrapText="1"/>
      <protection locked="0"/>
    </xf>
    <xf numFmtId="3" fontId="10" fillId="5" borderId="21" xfId="4" applyNumberFormat="1" applyFont="1" applyFill="1" applyBorder="1" applyAlignment="1" applyProtection="1">
      <alignment horizontal="center" vertical="center" wrapText="1"/>
      <protection locked="0"/>
    </xf>
    <xf numFmtId="173" fontId="10" fillId="5" borderId="17" xfId="6" applyNumberFormat="1" applyFont="1" applyFill="1" applyBorder="1" applyAlignment="1" applyProtection="1">
      <alignment vertical="center"/>
    </xf>
    <xf numFmtId="173" fontId="10" fillId="5" borderId="36" xfId="6" applyNumberFormat="1" applyFont="1" applyFill="1" applyBorder="1" applyAlignment="1" applyProtection="1">
      <alignment vertical="center"/>
    </xf>
    <xf numFmtId="173" fontId="11" fillId="0" borderId="24" xfId="6" applyNumberFormat="1" applyFont="1" applyFill="1" applyBorder="1" applyAlignment="1" applyProtection="1">
      <alignment horizontal="right" vertical="center"/>
    </xf>
    <xf numFmtId="173" fontId="11" fillId="0" borderId="40" xfId="6" applyNumberFormat="1" applyFont="1" applyFill="1" applyBorder="1" applyAlignment="1" applyProtection="1">
      <alignment horizontal="right" vertical="center"/>
    </xf>
    <xf numFmtId="0" fontId="11" fillId="0" borderId="24" xfId="4" applyFont="1" applyBorder="1" applyAlignment="1">
      <alignment horizontal="right" vertical="center"/>
    </xf>
    <xf numFmtId="0" fontId="11" fillId="0" borderId="25" xfId="4" applyFont="1" applyBorder="1" applyAlignment="1">
      <alignment horizontal="right" vertical="center"/>
    </xf>
    <xf numFmtId="0" fontId="11" fillId="0" borderId="26" xfId="4" applyFont="1" applyBorder="1" applyAlignment="1">
      <alignment horizontal="right" vertical="center"/>
    </xf>
    <xf numFmtId="0" fontId="10" fillId="5" borderId="14" xfId="4" applyFont="1" applyFill="1" applyBorder="1" applyAlignment="1">
      <alignment horizontal="center" vertical="center"/>
    </xf>
    <xf numFmtId="0" fontId="10" fillId="5" borderId="15" xfId="4" applyFont="1" applyFill="1" applyBorder="1" applyAlignment="1">
      <alignment horizontal="center" vertical="center"/>
    </xf>
    <xf numFmtId="0" fontId="10" fillId="5" borderId="16" xfId="4" applyFont="1" applyFill="1" applyBorder="1" applyAlignment="1">
      <alignment horizontal="center" vertical="center"/>
    </xf>
    <xf numFmtId="169" fontId="10" fillId="5" borderId="14" xfId="1" applyNumberFormat="1" applyFont="1" applyFill="1" applyBorder="1" applyAlignment="1" applyProtection="1">
      <alignment horizontal="center" vertical="center" wrapText="1"/>
      <protection locked="0"/>
    </xf>
    <xf numFmtId="169" fontId="10" fillId="5" borderId="16" xfId="1" applyNumberFormat="1" applyFont="1" applyFill="1" applyBorder="1" applyAlignment="1" applyProtection="1">
      <alignment horizontal="center" vertical="center" wrapText="1"/>
      <protection locked="0"/>
    </xf>
    <xf numFmtId="0" fontId="10" fillId="5" borderId="22" xfId="4" applyFont="1" applyFill="1" applyBorder="1" applyAlignment="1">
      <alignment horizontal="center" vertical="center"/>
    </xf>
    <xf numFmtId="0" fontId="10" fillId="5" borderId="38" xfId="4" applyFont="1" applyFill="1" applyBorder="1" applyAlignment="1">
      <alignment horizontal="center" vertical="center"/>
    </xf>
    <xf numFmtId="0" fontId="11" fillId="0" borderId="24" xfId="0" applyFont="1" applyBorder="1" applyAlignment="1">
      <alignment horizontal="left" vertical="top" wrapText="1"/>
    </xf>
    <xf numFmtId="0" fontId="11" fillId="0" borderId="25" xfId="0" applyFont="1" applyBorder="1" applyAlignment="1">
      <alignment horizontal="left" vertical="top" wrapText="1"/>
    </xf>
    <xf numFmtId="0" fontId="11" fillId="0" borderId="26" xfId="0" applyFont="1" applyBorder="1" applyAlignment="1">
      <alignment horizontal="left" vertical="top" wrapText="1"/>
    </xf>
    <xf numFmtId="170" fontId="12" fillId="0" borderId="23" xfId="2" applyNumberFormat="1" applyFont="1" applyBorder="1" applyAlignment="1">
      <alignment horizontal="center" vertical="center" wrapText="1"/>
    </xf>
    <xf numFmtId="173" fontId="11" fillId="0" borderId="24" xfId="6" applyNumberFormat="1" applyFont="1" applyFill="1" applyBorder="1" applyAlignment="1" applyProtection="1">
      <alignment vertical="center" wrapText="1"/>
    </xf>
    <xf numFmtId="173" fontId="11" fillId="0" borderId="40" xfId="6" applyNumberFormat="1" applyFont="1" applyFill="1" applyBorder="1" applyAlignment="1" applyProtection="1">
      <alignment vertical="center" wrapText="1"/>
    </xf>
    <xf numFmtId="0" fontId="11" fillId="0" borderId="101" xfId="0" applyFont="1" applyBorder="1" applyAlignment="1">
      <alignment horizontal="left" vertical="top" wrapText="1"/>
    </xf>
    <xf numFmtId="0" fontId="10" fillId="0" borderId="25" xfId="0" applyFont="1" applyBorder="1" applyAlignment="1">
      <alignment horizontal="left" vertical="top"/>
    </xf>
    <xf numFmtId="0" fontId="10" fillId="0" borderId="26" xfId="0" applyFont="1" applyBorder="1" applyAlignment="1">
      <alignment horizontal="left" vertical="top"/>
    </xf>
    <xf numFmtId="169" fontId="11" fillId="0" borderId="24" xfId="1" applyNumberFormat="1" applyFont="1" applyFill="1" applyBorder="1" applyAlignment="1" applyProtection="1">
      <alignment horizontal="center" vertical="center" wrapText="1"/>
    </xf>
    <xf numFmtId="169" fontId="11" fillId="0" borderId="40" xfId="1" applyNumberFormat="1" applyFont="1" applyFill="1" applyBorder="1" applyAlignment="1" applyProtection="1">
      <alignment horizontal="center" vertical="center" wrapText="1"/>
    </xf>
    <xf numFmtId="0" fontId="0" fillId="0" borderId="0" xfId="0" applyAlignment="1">
      <alignment horizontal="center" wrapText="1"/>
    </xf>
    <xf numFmtId="0" fontId="10" fillId="0" borderId="23" xfId="0" applyFont="1" applyBorder="1" applyAlignment="1">
      <alignment horizontal="justify" vertical="top"/>
    </xf>
    <xf numFmtId="169" fontId="11" fillId="0" borderId="23" xfId="1" applyNumberFormat="1" applyFont="1" applyFill="1" applyBorder="1" applyAlignment="1" applyProtection="1">
      <alignment vertical="center" wrapText="1"/>
    </xf>
    <xf numFmtId="169" fontId="11" fillId="0" borderId="39" xfId="1" applyNumberFormat="1" applyFont="1" applyFill="1" applyBorder="1" applyAlignment="1" applyProtection="1">
      <alignment vertical="center" wrapText="1"/>
    </xf>
    <xf numFmtId="0" fontId="11" fillId="0" borderId="25" xfId="0" applyFont="1" applyBorder="1" applyAlignment="1">
      <alignment horizontal="left" vertical="top"/>
    </xf>
    <xf numFmtId="0" fontId="11" fillId="0" borderId="26" xfId="0" applyFont="1" applyBorder="1" applyAlignment="1">
      <alignment horizontal="left" vertical="top"/>
    </xf>
    <xf numFmtId="0" fontId="10" fillId="0" borderId="33" xfId="4" applyFont="1" applyBorder="1" applyAlignment="1" applyProtection="1">
      <alignment horizontal="center" vertical="center"/>
      <protection locked="0"/>
    </xf>
    <xf numFmtId="0" fontId="10" fillId="0" borderId="0" xfId="4" applyFont="1" applyAlignment="1" applyProtection="1">
      <alignment horizontal="center" vertical="center"/>
      <protection locked="0"/>
    </xf>
    <xf numFmtId="0" fontId="10" fillId="0" borderId="18" xfId="4" applyFont="1" applyBorder="1" applyAlignment="1" applyProtection="1">
      <alignment horizontal="center" vertical="center"/>
      <protection locked="0"/>
    </xf>
    <xf numFmtId="0" fontId="11" fillId="0" borderId="24" xfId="0" applyFont="1" applyBorder="1" applyAlignment="1">
      <alignment horizontal="left" vertical="center" wrapText="1"/>
    </xf>
    <xf numFmtId="0" fontId="11" fillId="0" borderId="25" xfId="0" applyFont="1" applyBorder="1" applyAlignment="1">
      <alignment horizontal="left" vertical="center" wrapText="1"/>
    </xf>
    <xf numFmtId="0" fontId="11" fillId="0" borderId="26" xfId="0" applyFont="1" applyBorder="1" applyAlignment="1">
      <alignment horizontal="left" vertical="center" wrapText="1"/>
    </xf>
    <xf numFmtId="0" fontId="10" fillId="4" borderId="33" xfId="4" applyFont="1" applyFill="1" applyBorder="1" applyAlignment="1" applyProtection="1">
      <alignment horizontal="center" vertical="center" wrapText="1"/>
      <protection locked="0"/>
    </xf>
    <xf numFmtId="0" fontId="10" fillId="4" borderId="0" xfId="4" applyFont="1" applyFill="1" applyAlignment="1" applyProtection="1">
      <alignment horizontal="center" vertical="center" wrapText="1"/>
      <protection locked="0"/>
    </xf>
    <xf numFmtId="0" fontId="10" fillId="4" borderId="18" xfId="4" applyFont="1" applyFill="1" applyBorder="1" applyAlignment="1" applyProtection="1">
      <alignment horizontal="center" vertical="center" wrapText="1"/>
      <protection locked="0"/>
    </xf>
    <xf numFmtId="0" fontId="10" fillId="4" borderId="35" xfId="4" applyFont="1" applyFill="1" applyBorder="1" applyAlignment="1" applyProtection="1">
      <alignment horizontal="center" vertical="center" wrapText="1"/>
      <protection locked="0"/>
    </xf>
    <xf numFmtId="0" fontId="10" fillId="4" borderId="20" xfId="4" applyFont="1" applyFill="1" applyBorder="1" applyAlignment="1" applyProtection="1">
      <alignment horizontal="center" vertical="center" wrapText="1"/>
      <protection locked="0"/>
    </xf>
    <xf numFmtId="0" fontId="10" fillId="4" borderId="21" xfId="4" applyFont="1" applyFill="1" applyBorder="1" applyAlignment="1" applyProtection="1">
      <alignment horizontal="center" vertical="center" wrapText="1"/>
      <protection locked="0"/>
    </xf>
    <xf numFmtId="9" fontId="11" fillId="0" borderId="24" xfId="3" applyFont="1" applyFill="1" applyBorder="1" applyAlignment="1">
      <alignment horizontal="right" vertical="center"/>
    </xf>
    <xf numFmtId="9" fontId="11" fillId="0" borderId="25" xfId="3" applyFont="1" applyFill="1" applyBorder="1" applyAlignment="1">
      <alignment horizontal="right" vertical="center"/>
    </xf>
    <xf numFmtId="9" fontId="11" fillId="0" borderId="26" xfId="3" applyFont="1" applyFill="1" applyBorder="1" applyAlignment="1">
      <alignment horizontal="right" vertical="center"/>
    </xf>
    <xf numFmtId="170" fontId="12" fillId="0" borderId="24" xfId="2" applyNumberFormat="1" applyFont="1" applyBorder="1" applyAlignment="1">
      <alignment horizontal="center" vertical="center" wrapText="1"/>
    </xf>
    <xf numFmtId="170" fontId="12" fillId="0" borderId="26" xfId="2" applyNumberFormat="1" applyFont="1" applyBorder="1" applyAlignment="1">
      <alignment horizontal="center" vertical="center" wrapText="1"/>
    </xf>
    <xf numFmtId="0" fontId="11" fillId="0" borderId="24" xfId="0" applyFont="1" applyBorder="1" applyAlignment="1">
      <alignment horizontal="left" vertical="top"/>
    </xf>
    <xf numFmtId="179" fontId="11" fillId="0" borderId="24" xfId="5" applyNumberFormat="1" applyFont="1" applyFill="1" applyBorder="1" applyAlignment="1" applyProtection="1">
      <alignment horizontal="right" vertical="center"/>
    </xf>
    <xf numFmtId="179" fontId="11" fillId="0" borderId="26" xfId="5" applyNumberFormat="1" applyFont="1" applyFill="1" applyBorder="1" applyAlignment="1" applyProtection="1">
      <alignment horizontal="right" vertical="center"/>
    </xf>
    <xf numFmtId="169" fontId="11" fillId="0" borderId="26" xfId="1" applyNumberFormat="1" applyFont="1" applyFill="1" applyBorder="1" applyAlignment="1" applyProtection="1">
      <alignment horizontal="center" vertical="center" wrapText="1"/>
    </xf>
    <xf numFmtId="0" fontId="10" fillId="3" borderId="23" xfId="0" applyFont="1" applyFill="1" applyBorder="1" applyAlignment="1">
      <alignment horizontal="justify" vertical="top"/>
    </xf>
    <xf numFmtId="170" fontId="12" fillId="3" borderId="23" xfId="2" applyNumberFormat="1" applyFont="1" applyFill="1" applyBorder="1" applyAlignment="1">
      <alignment horizontal="center" vertical="center" wrapText="1"/>
    </xf>
    <xf numFmtId="169" fontId="11" fillId="3" borderId="23" xfId="1" applyNumberFormat="1" applyFont="1" applyFill="1" applyBorder="1" applyAlignment="1" applyProtection="1">
      <alignment vertical="center" wrapText="1"/>
    </xf>
    <xf numFmtId="169" fontId="11" fillId="3" borderId="39" xfId="1" applyNumberFormat="1" applyFont="1" applyFill="1" applyBorder="1" applyAlignment="1" applyProtection="1">
      <alignment vertical="center" wrapText="1"/>
    </xf>
    <xf numFmtId="169" fontId="11" fillId="0" borderId="24" xfId="1" applyNumberFormat="1" applyFont="1" applyFill="1" applyBorder="1" applyAlignment="1" applyProtection="1">
      <alignment vertical="center" wrapText="1"/>
    </xf>
    <xf numFmtId="169" fontId="11" fillId="0" borderId="26" xfId="1" applyNumberFormat="1" applyFont="1" applyFill="1" applyBorder="1" applyAlignment="1" applyProtection="1">
      <alignment vertical="center" wrapText="1"/>
    </xf>
    <xf numFmtId="0" fontId="11" fillId="4" borderId="19" xfId="4" applyFont="1" applyFill="1" applyBorder="1" applyAlignment="1" applyProtection="1">
      <alignment horizontal="justify" vertical="center" wrapText="1"/>
      <protection locked="0"/>
    </xf>
    <xf numFmtId="0" fontId="11" fillId="4" borderId="20" xfId="4" applyFont="1" applyFill="1" applyBorder="1" applyAlignment="1" applyProtection="1">
      <alignment horizontal="justify" vertical="center" wrapText="1"/>
      <protection locked="0"/>
    </xf>
    <xf numFmtId="0" fontId="11" fillId="4" borderId="21" xfId="4" applyFont="1" applyFill="1" applyBorder="1" applyAlignment="1" applyProtection="1">
      <alignment horizontal="justify" vertical="center" wrapText="1"/>
      <protection locked="0"/>
    </xf>
    <xf numFmtId="179" fontId="10" fillId="5" borderId="24" xfId="1" applyNumberFormat="1" applyFont="1" applyFill="1" applyBorder="1" applyAlignment="1">
      <alignment vertical="center"/>
    </xf>
    <xf numFmtId="179" fontId="10" fillId="5" borderId="26" xfId="1" applyNumberFormat="1" applyFont="1" applyFill="1" applyBorder="1" applyAlignment="1">
      <alignment vertical="center"/>
    </xf>
    <xf numFmtId="0" fontId="10" fillId="5" borderId="24" xfId="4" applyFont="1" applyFill="1" applyBorder="1" applyAlignment="1">
      <alignment horizontal="center" vertical="center" wrapText="1"/>
    </xf>
    <xf numFmtId="0" fontId="10" fillId="5" borderId="25" xfId="4" applyFont="1" applyFill="1" applyBorder="1" applyAlignment="1">
      <alignment horizontal="center" vertical="center" wrapText="1"/>
    </xf>
    <xf numFmtId="0" fontId="10" fillId="5" borderId="26" xfId="4" applyFont="1" applyFill="1" applyBorder="1" applyAlignment="1">
      <alignment horizontal="center" vertical="center" wrapText="1"/>
    </xf>
    <xf numFmtId="0" fontId="10" fillId="5" borderId="23" xfId="4" applyFont="1" applyFill="1" applyBorder="1" applyAlignment="1" applyProtection="1">
      <alignment horizontal="center" vertical="center" wrapText="1"/>
      <protection locked="0"/>
    </xf>
    <xf numFmtId="0" fontId="10" fillId="5" borderId="24" xfId="4" applyFont="1" applyFill="1" applyBorder="1" applyAlignment="1">
      <alignment horizontal="center" vertical="center"/>
    </xf>
    <xf numFmtId="0" fontId="10" fillId="5" borderId="25" xfId="4" applyFont="1" applyFill="1" applyBorder="1" applyAlignment="1">
      <alignment horizontal="center" vertical="center"/>
    </xf>
    <xf numFmtId="179" fontId="10" fillId="5" borderId="24" xfId="1" applyNumberFormat="1" applyFont="1" applyFill="1" applyBorder="1" applyAlignment="1">
      <alignment horizontal="right" vertical="center"/>
    </xf>
    <xf numFmtId="179" fontId="10" fillId="5" borderId="26" xfId="1" applyNumberFormat="1" applyFont="1" applyFill="1" applyBorder="1" applyAlignment="1">
      <alignment horizontal="right" vertical="center"/>
    </xf>
    <xf numFmtId="0" fontId="11" fillId="0" borderId="24" xfId="0" applyFont="1" applyBorder="1" applyAlignment="1">
      <alignment horizontal="left" vertical="center"/>
    </xf>
    <xf numFmtId="0" fontId="11" fillId="0" borderId="25" xfId="0" applyFont="1" applyBorder="1" applyAlignment="1">
      <alignment horizontal="left" vertical="center"/>
    </xf>
    <xf numFmtId="0" fontId="11" fillId="0" borderId="26" xfId="0" applyFont="1" applyBorder="1" applyAlignment="1">
      <alignment horizontal="left" vertical="center"/>
    </xf>
    <xf numFmtId="169" fontId="10" fillId="5" borderId="17" xfId="2" applyNumberFormat="1" applyFont="1" applyFill="1" applyBorder="1" applyAlignment="1" applyProtection="1">
      <alignment vertical="center"/>
    </xf>
    <xf numFmtId="169" fontId="10" fillId="5" borderId="21" xfId="2" applyNumberFormat="1" applyFont="1" applyFill="1" applyBorder="1" applyAlignment="1" applyProtection="1">
      <alignment vertical="center"/>
    </xf>
    <xf numFmtId="0" fontId="10" fillId="8" borderId="14" xfId="4" applyFont="1" applyFill="1" applyBorder="1" applyAlignment="1" applyProtection="1">
      <alignment horizontal="center" vertical="center" wrapText="1"/>
      <protection locked="0"/>
    </xf>
    <xf numFmtId="0" fontId="10" fillId="8" borderId="16" xfId="4" applyFont="1" applyFill="1" applyBorder="1" applyAlignment="1" applyProtection="1">
      <alignment horizontal="center" vertical="center" wrapText="1"/>
      <protection locked="0"/>
    </xf>
    <xf numFmtId="0" fontId="10" fillId="8" borderId="17" xfId="4" applyFont="1" applyFill="1" applyBorder="1" applyAlignment="1" applyProtection="1">
      <alignment horizontal="center" vertical="center" wrapText="1"/>
      <protection locked="0"/>
    </xf>
    <xf numFmtId="0" fontId="10" fillId="8" borderId="18" xfId="4" applyFont="1" applyFill="1" applyBorder="1" applyAlignment="1" applyProtection="1">
      <alignment horizontal="center" vertical="center" wrapText="1"/>
      <protection locked="0"/>
    </xf>
    <xf numFmtId="0" fontId="10" fillId="8" borderId="19" xfId="4" applyFont="1" applyFill="1" applyBorder="1" applyAlignment="1" applyProtection="1">
      <alignment horizontal="center" vertical="center" wrapText="1"/>
      <protection locked="0"/>
    </xf>
    <xf numFmtId="0" fontId="10" fillId="8" borderId="21" xfId="4" applyFont="1" applyFill="1" applyBorder="1" applyAlignment="1" applyProtection="1">
      <alignment horizontal="center" vertical="center" wrapText="1"/>
      <protection locked="0"/>
    </xf>
    <xf numFmtId="0" fontId="17" fillId="0" borderId="0" xfId="16" applyFont="1" applyAlignment="1">
      <alignment horizontal="left" vertical="top" wrapText="1"/>
    </xf>
    <xf numFmtId="0" fontId="10" fillId="10" borderId="28" xfId="17" applyFont="1" applyFill="1" applyBorder="1" applyAlignment="1">
      <alignment horizontal="center" vertical="center" wrapText="1"/>
    </xf>
    <xf numFmtId="0" fontId="10" fillId="10" borderId="29" xfId="17" applyFont="1" applyFill="1" applyBorder="1" applyAlignment="1">
      <alignment horizontal="center" vertical="center" wrapText="1"/>
    </xf>
    <xf numFmtId="0" fontId="10" fillId="10" borderId="30" xfId="17" applyFont="1" applyFill="1" applyBorder="1" applyAlignment="1">
      <alignment horizontal="center" vertical="center" wrapText="1"/>
    </xf>
    <xf numFmtId="0" fontId="22" fillId="0" borderId="42" xfId="16" applyFont="1" applyBorder="1" applyAlignment="1">
      <alignment horizontal="center" vertical="center" wrapText="1"/>
    </xf>
    <xf numFmtId="0" fontId="22" fillId="0" borderId="43" xfId="16" applyFont="1" applyBorder="1" applyAlignment="1">
      <alignment horizontal="center" vertical="center" wrapText="1"/>
    </xf>
    <xf numFmtId="0" fontId="22" fillId="0" borderId="76" xfId="16" applyFont="1" applyBorder="1" applyAlignment="1">
      <alignment horizontal="center" vertical="center" wrapText="1"/>
    </xf>
    <xf numFmtId="0" fontId="4" fillId="8" borderId="85" xfId="16" applyFont="1" applyFill="1" applyBorder="1" applyAlignment="1">
      <alignment horizontal="left" vertical="center" wrapText="1"/>
    </xf>
    <xf numFmtId="0" fontId="4" fillId="8" borderId="86" xfId="16" applyFont="1" applyFill="1" applyBorder="1" applyAlignment="1">
      <alignment horizontal="left" vertical="center" wrapText="1"/>
    </xf>
    <xf numFmtId="0" fontId="4" fillId="8" borderId="87" xfId="16" applyFont="1" applyFill="1" applyBorder="1" applyAlignment="1">
      <alignment horizontal="left" vertical="center" wrapText="1"/>
    </xf>
    <xf numFmtId="0" fontId="4" fillId="8" borderId="48" xfId="16" applyFont="1" applyFill="1" applyBorder="1" applyAlignment="1">
      <alignment horizontal="left" vertical="center" wrapText="1"/>
    </xf>
    <xf numFmtId="0" fontId="4" fillId="8" borderId="12" xfId="16" applyFont="1" applyFill="1" applyBorder="1" applyAlignment="1">
      <alignment horizontal="left" vertical="center" wrapText="1"/>
    </xf>
    <xf numFmtId="0" fontId="4" fillId="8" borderId="53" xfId="16" applyFont="1" applyFill="1" applyBorder="1" applyAlignment="1">
      <alignment horizontal="left" vertical="center" wrapText="1"/>
    </xf>
    <xf numFmtId="0" fontId="4" fillId="8" borderId="54" xfId="16" applyFont="1" applyFill="1" applyBorder="1" applyAlignment="1">
      <alignment horizontal="left" vertical="center" wrapText="1"/>
    </xf>
    <xf numFmtId="2" fontId="4" fillId="8" borderId="53" xfId="16" applyNumberFormat="1" applyFont="1" applyFill="1" applyBorder="1" applyAlignment="1">
      <alignment horizontal="left" vertical="center" wrapText="1"/>
    </xf>
    <xf numFmtId="2" fontId="4" fillId="8" borderId="54" xfId="16" applyNumberFormat="1" applyFont="1" applyFill="1" applyBorder="1" applyAlignment="1">
      <alignment horizontal="left" vertical="center" wrapText="1"/>
    </xf>
    <xf numFmtId="0" fontId="5" fillId="0" borderId="103" xfId="16" applyBorder="1" applyAlignment="1">
      <alignment horizontal="left" vertical="center" wrapText="1"/>
    </xf>
    <xf numFmtId="0" fontId="5" fillId="0" borderId="104" xfId="16" applyBorder="1" applyAlignment="1">
      <alignment horizontal="left" vertical="center" wrapText="1"/>
    </xf>
    <xf numFmtId="182" fontId="4" fillId="0" borderId="1" xfId="19" applyFont="1" applyBorder="1" applyAlignment="1">
      <alignment horizontal="center" vertical="center"/>
    </xf>
    <xf numFmtId="182" fontId="4" fillId="0" borderId="2" xfId="19" applyFont="1" applyBorder="1" applyAlignment="1">
      <alignment horizontal="center" vertical="center"/>
    </xf>
    <xf numFmtId="182" fontId="4" fillId="0" borderId="3" xfId="19" applyFont="1" applyBorder="1" applyAlignment="1">
      <alignment horizontal="center" vertical="center"/>
    </xf>
    <xf numFmtId="0" fontId="4" fillId="0" borderId="1" xfId="16" applyFont="1" applyBorder="1" applyAlignment="1">
      <alignment horizontal="center" vertical="center" wrapText="1"/>
    </xf>
    <xf numFmtId="0" fontId="4" fillId="0" borderId="77" xfId="16" applyFont="1" applyBorder="1" applyAlignment="1">
      <alignment horizontal="center" vertical="center" wrapText="1"/>
    </xf>
    <xf numFmtId="182" fontId="4" fillId="0" borderId="48" xfId="19" applyFont="1" applyBorder="1" applyAlignment="1">
      <alignment horizontal="center" vertical="center"/>
    </xf>
    <xf numFmtId="182" fontId="4" fillId="0" borderId="12" xfId="19" applyFont="1" applyBorder="1" applyAlignment="1">
      <alignment horizontal="center" vertical="center"/>
    </xf>
    <xf numFmtId="182" fontId="4" fillId="0" borderId="49" xfId="19" applyFont="1" applyBorder="1" applyAlignment="1">
      <alignment horizontal="center" vertical="center"/>
    </xf>
    <xf numFmtId="0" fontId="4" fillId="0" borderId="63" xfId="16" applyFont="1" applyBorder="1" applyAlignment="1">
      <alignment horizontal="center" vertical="center" wrapText="1"/>
    </xf>
    <xf numFmtId="0" fontId="4" fillId="0" borderId="11" xfId="16" applyFont="1" applyBorder="1" applyAlignment="1">
      <alignment horizontal="center" vertical="center" wrapText="1"/>
    </xf>
    <xf numFmtId="170" fontId="4" fillId="0" borderId="1" xfId="19" applyNumberFormat="1" applyFont="1" applyBorder="1" applyAlignment="1">
      <alignment horizontal="center" vertical="center"/>
    </xf>
    <xf numFmtId="170" fontId="4" fillId="0" borderId="2" xfId="19" applyNumberFormat="1" applyFont="1" applyBorder="1" applyAlignment="1">
      <alignment horizontal="center" vertical="center"/>
    </xf>
    <xf numFmtId="170" fontId="4" fillId="0" borderId="3" xfId="19" applyNumberFormat="1" applyFont="1" applyBorder="1" applyAlignment="1">
      <alignment horizontal="center" vertical="center"/>
    </xf>
    <xf numFmtId="170" fontId="4" fillId="0" borderId="48" xfId="19" applyNumberFormat="1" applyFont="1" applyBorder="1" applyAlignment="1">
      <alignment horizontal="center" vertical="center"/>
    </xf>
    <xf numFmtId="170" fontId="4" fillId="0" borderId="12" xfId="19" applyNumberFormat="1" applyFont="1" applyBorder="1" applyAlignment="1">
      <alignment horizontal="center" vertical="center"/>
    </xf>
    <xf numFmtId="170" fontId="4" fillId="0" borderId="49" xfId="19" applyNumberFormat="1" applyFont="1" applyBorder="1" applyAlignment="1">
      <alignment horizontal="center" vertical="center"/>
    </xf>
    <xf numFmtId="0" fontId="17" fillId="0" borderId="42" xfId="7" applyFont="1" applyBorder="1" applyAlignment="1">
      <alignment wrapText="1"/>
    </xf>
    <xf numFmtId="0" fontId="17" fillId="0" borderId="43" xfId="7" applyFont="1" applyBorder="1" applyAlignment="1">
      <alignment wrapText="1"/>
    </xf>
    <xf numFmtId="0" fontId="17" fillId="0" borderId="94" xfId="7" applyFont="1" applyBorder="1" applyAlignment="1">
      <alignment wrapText="1"/>
    </xf>
    <xf numFmtId="0" fontId="2" fillId="0" borderId="1" xfId="7" applyFont="1" applyBorder="1" applyAlignment="1">
      <alignment horizontal="left"/>
    </xf>
    <xf numFmtId="0" fontId="2" fillId="0" borderId="2" xfId="7" applyFont="1" applyBorder="1" applyAlignment="1">
      <alignment horizontal="left"/>
    </xf>
    <xf numFmtId="0" fontId="2" fillId="0" borderId="3" xfId="7" applyFont="1" applyBorder="1" applyAlignment="1">
      <alignment horizontal="left"/>
    </xf>
    <xf numFmtId="0" fontId="2" fillId="0" borderId="88" xfId="7" applyFont="1" applyBorder="1" applyAlignment="1">
      <alignment horizontal="center" vertical="center"/>
    </xf>
    <xf numFmtId="0" fontId="2" fillId="0" borderId="89" xfId="7" applyFont="1" applyBorder="1" applyAlignment="1">
      <alignment horizontal="center" vertical="center"/>
    </xf>
    <xf numFmtId="0" fontId="2" fillId="0" borderId="90" xfId="7" applyFont="1" applyBorder="1" applyAlignment="1">
      <alignment horizontal="center" vertical="center"/>
    </xf>
    <xf numFmtId="0" fontId="2" fillId="0" borderId="93" xfId="7" applyFont="1" applyBorder="1" applyAlignment="1">
      <alignment horizontal="center" vertical="center"/>
    </xf>
    <xf numFmtId="0" fontId="2" fillId="0" borderId="60" xfId="7" applyFont="1" applyBorder="1" applyAlignment="1">
      <alignment horizontal="center" vertical="center"/>
    </xf>
    <xf numFmtId="0" fontId="2" fillId="0" borderId="82" xfId="7" applyFont="1" applyBorder="1" applyAlignment="1">
      <alignment horizontal="center" vertical="center"/>
    </xf>
    <xf numFmtId="0" fontId="17" fillId="0" borderId="33" xfId="12" applyFont="1" applyBorder="1" applyAlignment="1">
      <alignment wrapText="1"/>
    </xf>
    <xf numFmtId="0" fontId="17" fillId="0" borderId="0" xfId="12" applyFont="1" applyAlignment="1">
      <alignment wrapText="1"/>
    </xf>
    <xf numFmtId="0" fontId="17" fillId="0" borderId="92" xfId="12" applyFont="1" applyBorder="1" applyAlignment="1">
      <alignment wrapText="1"/>
    </xf>
    <xf numFmtId="0" fontId="17" fillId="0" borderId="42" xfId="7" applyFont="1" applyBorder="1" applyAlignment="1">
      <alignment horizontal="center"/>
    </xf>
    <xf numFmtId="0" fontId="17" fillId="0" borderId="43" xfId="7" applyFont="1" applyBorder="1" applyAlignment="1">
      <alignment horizontal="center"/>
    </xf>
    <xf numFmtId="0" fontId="17" fillId="0" borderId="94" xfId="7" applyFont="1" applyBorder="1" applyAlignment="1">
      <alignment horizontal="center"/>
    </xf>
    <xf numFmtId="0" fontId="2" fillId="0" borderId="85" xfId="7" applyFont="1" applyBorder="1" applyAlignment="1">
      <alignment horizontal="left"/>
    </xf>
    <xf numFmtId="0" fontId="2" fillId="0" borderId="86" xfId="7" applyFont="1" applyBorder="1" applyAlignment="1">
      <alignment horizontal="left"/>
    </xf>
    <xf numFmtId="0" fontId="2" fillId="0" borderId="99" xfId="7" applyFont="1" applyBorder="1" applyAlignment="1">
      <alignment horizontal="left"/>
    </xf>
    <xf numFmtId="0" fontId="2" fillId="0" borderId="88" xfId="7" applyFont="1" applyBorder="1" applyAlignment="1">
      <alignment horizontal="left"/>
    </xf>
    <xf numFmtId="0" fontId="2" fillId="0" borderId="90" xfId="7" applyFont="1" applyBorder="1" applyAlignment="1">
      <alignment horizontal="left"/>
    </xf>
    <xf numFmtId="0" fontId="18" fillId="0" borderId="53" xfId="12" applyFont="1" applyBorder="1" applyAlignment="1">
      <alignment horizontal="center" vertical="top"/>
    </xf>
    <xf numFmtId="0" fontId="18" fillId="0" borderId="54" xfId="12" applyFont="1" applyBorder="1" applyAlignment="1">
      <alignment horizontal="center" vertical="top"/>
    </xf>
    <xf numFmtId="0" fontId="2" fillId="0" borderId="53" xfId="7" applyFont="1" applyBorder="1" applyAlignment="1">
      <alignment horizontal="left"/>
    </xf>
    <xf numFmtId="0" fontId="2" fillId="0" borderId="54" xfId="7" applyFont="1" applyBorder="1" applyAlignment="1">
      <alignment horizontal="left"/>
    </xf>
    <xf numFmtId="0" fontId="2" fillId="0" borderId="79" xfId="7" applyFont="1" applyBorder="1" applyAlignment="1">
      <alignment horizontal="left"/>
    </xf>
    <xf numFmtId="0" fontId="2" fillId="0" borderId="91" xfId="7" applyFont="1" applyBorder="1" applyAlignment="1">
      <alignment horizontal="center" vertical="center"/>
    </xf>
    <xf numFmtId="0" fontId="2" fillId="0" borderId="80" xfId="7" applyFont="1" applyBorder="1" applyAlignment="1">
      <alignment horizontal="center" vertical="center"/>
    </xf>
    <xf numFmtId="0" fontId="17" fillId="0" borderId="33" xfId="7" applyFont="1" applyBorder="1" applyAlignment="1">
      <alignment wrapText="1"/>
    </xf>
    <xf numFmtId="0" fontId="17" fillId="0" borderId="0" xfId="7" applyFont="1" applyAlignment="1">
      <alignment wrapText="1"/>
    </xf>
    <xf numFmtId="0" fontId="17" fillId="0" borderId="92" xfId="7" applyFont="1" applyBorder="1" applyAlignment="1">
      <alignment wrapText="1"/>
    </xf>
    <xf numFmtId="0" fontId="2" fillId="0" borderId="33" xfId="7" applyFont="1" applyBorder="1" applyAlignment="1">
      <alignment horizontal="center" vertical="center"/>
    </xf>
    <xf numFmtId="0" fontId="2" fillId="0" borderId="0" xfId="7" applyFont="1" applyAlignment="1">
      <alignment horizontal="center" vertical="center"/>
    </xf>
    <xf numFmtId="0" fontId="2" fillId="0" borderId="92" xfId="7" applyFont="1" applyBorder="1" applyAlignment="1">
      <alignment horizontal="center" vertical="center"/>
    </xf>
    <xf numFmtId="0" fontId="17" fillId="0" borderId="88" xfId="12" applyFont="1" applyBorder="1" applyAlignment="1">
      <alignment wrapText="1"/>
    </xf>
    <xf numFmtId="0" fontId="17" fillId="0" borderId="89" xfId="12" applyFont="1" applyBorder="1" applyAlignment="1">
      <alignment wrapText="1"/>
    </xf>
    <xf numFmtId="0" fontId="17" fillId="0" borderId="90" xfId="12" applyFont="1" applyBorder="1" applyAlignment="1">
      <alignment wrapText="1"/>
    </xf>
    <xf numFmtId="0" fontId="17" fillId="0" borderId="33" xfId="7" applyFont="1" applyBorder="1" applyAlignment="1">
      <alignment horizontal="left" wrapText="1"/>
    </xf>
    <xf numFmtId="0" fontId="17" fillId="0" borderId="0" xfId="7" applyFont="1" applyAlignment="1">
      <alignment horizontal="left" wrapText="1"/>
    </xf>
    <xf numFmtId="0" fontId="17" fillId="0" borderId="92" xfId="7" applyFont="1" applyBorder="1" applyAlignment="1">
      <alignment horizontal="left" wrapText="1"/>
    </xf>
    <xf numFmtId="0" fontId="2" fillId="0" borderId="53" xfId="16" applyFont="1" applyBorder="1" applyAlignment="1">
      <alignment horizontal="center"/>
    </xf>
    <xf numFmtId="0" fontId="2" fillId="0" borderId="54" xfId="16" applyFont="1" applyBorder="1" applyAlignment="1">
      <alignment horizontal="center"/>
    </xf>
    <xf numFmtId="0" fontId="2" fillId="0" borderId="55" xfId="16" applyFont="1" applyBorder="1" applyAlignment="1">
      <alignment horizontal="center"/>
    </xf>
    <xf numFmtId="0" fontId="17" fillId="0" borderId="54" xfId="16" applyFont="1" applyBorder="1" applyAlignment="1">
      <alignment horizontal="left"/>
    </xf>
    <xf numFmtId="0" fontId="17" fillId="0" borderId="55" xfId="16" applyFont="1" applyBorder="1" applyAlignment="1">
      <alignment horizontal="left"/>
    </xf>
    <xf numFmtId="0" fontId="17" fillId="0" borderId="54" xfId="7" applyFont="1" applyBorder="1" applyAlignment="1">
      <alignment horizontal="left" vertical="top" wrapText="1"/>
    </xf>
    <xf numFmtId="0" fontId="2" fillId="0" borderId="87" xfId="7" applyFont="1" applyBorder="1" applyAlignment="1">
      <alignment horizontal="left"/>
    </xf>
    <xf numFmtId="0" fontId="17" fillId="0" borderId="42" xfId="7" applyFont="1" applyBorder="1" applyAlignment="1">
      <alignment horizontal="left" wrapText="1"/>
    </xf>
    <xf numFmtId="0" fontId="17" fillId="0" borderId="43" xfId="7" applyFont="1" applyBorder="1" applyAlignment="1">
      <alignment horizontal="left" wrapText="1"/>
    </xf>
    <xf numFmtId="0" fontId="17" fillId="0" borderId="94" xfId="7" applyFont="1" applyBorder="1" applyAlignment="1">
      <alignment horizontal="left" wrapText="1"/>
    </xf>
    <xf numFmtId="0" fontId="2" fillId="0" borderId="53" xfId="16" applyFont="1" applyBorder="1" applyAlignment="1">
      <alignment horizontal="center" vertical="center" wrapText="1"/>
    </xf>
    <xf numFmtId="0" fontId="2" fillId="0" borderId="54" xfId="16" applyFont="1" applyBorder="1" applyAlignment="1">
      <alignment horizontal="center" vertical="center" wrapText="1"/>
    </xf>
    <xf numFmtId="0" fontId="2" fillId="0" borderId="55" xfId="16" applyFont="1" applyBorder="1" applyAlignment="1">
      <alignment horizontal="center" vertical="center" wrapText="1"/>
    </xf>
    <xf numFmtId="0" fontId="2" fillId="0" borderId="85" xfId="7" applyFont="1" applyBorder="1" applyAlignment="1">
      <alignment horizontal="left" vertical="center"/>
    </xf>
    <xf numFmtId="0" fontId="2" fillId="0" borderId="86" xfId="7" applyFont="1" applyBorder="1" applyAlignment="1">
      <alignment horizontal="left" vertical="center"/>
    </xf>
    <xf numFmtId="0" fontId="2" fillId="0" borderId="99" xfId="7" applyFont="1" applyBorder="1" applyAlignment="1">
      <alignment horizontal="left" vertical="center"/>
    </xf>
    <xf numFmtId="0" fontId="2" fillId="0" borderId="8" xfId="7" applyFont="1" applyBorder="1" applyAlignment="1">
      <alignment horizontal="left" vertical="center" wrapText="1"/>
    </xf>
    <xf numFmtId="0" fontId="2" fillId="0" borderId="10" xfId="7" applyFont="1" applyBorder="1" applyAlignment="1">
      <alignment horizontal="left" vertical="center" wrapText="1"/>
    </xf>
    <xf numFmtId="0" fontId="17" fillId="0" borderId="42" xfId="12" applyFont="1" applyBorder="1" applyAlignment="1">
      <alignment wrapText="1"/>
    </xf>
    <xf numFmtId="0" fontId="17" fillId="0" borderId="43" xfId="12" applyFont="1" applyBorder="1" applyAlignment="1">
      <alignment wrapText="1"/>
    </xf>
    <xf numFmtId="0" fontId="17" fillId="0" borderId="94" xfId="12" applyFont="1" applyBorder="1" applyAlignment="1">
      <alignment wrapText="1"/>
    </xf>
    <xf numFmtId="0" fontId="2" fillId="0" borderId="71" xfId="7" applyFont="1" applyBorder="1" applyAlignment="1">
      <alignment horizontal="center" vertical="center"/>
    </xf>
    <xf numFmtId="0" fontId="16" fillId="0" borderId="54" xfId="7" applyFont="1" applyBorder="1" applyAlignment="1">
      <alignment wrapText="1"/>
    </xf>
    <xf numFmtId="0" fontId="17" fillId="0" borderId="88" xfId="7" applyFont="1" applyBorder="1" applyAlignment="1">
      <alignment wrapText="1"/>
    </xf>
    <xf numFmtId="0" fontId="17" fillId="0" borderId="89" xfId="7" applyFont="1" applyBorder="1" applyAlignment="1">
      <alignment wrapText="1"/>
    </xf>
    <xf numFmtId="0" fontId="17" fillId="0" borderId="90" xfId="7" applyFont="1" applyBorder="1" applyAlignment="1">
      <alignment wrapText="1"/>
    </xf>
    <xf numFmtId="0" fontId="2" fillId="0" borderId="48" xfId="7" applyFont="1" applyBorder="1" applyAlignment="1">
      <alignment horizontal="left" vertical="center"/>
    </xf>
    <xf numFmtId="0" fontId="2" fillId="0" borderId="12" xfId="7" applyFont="1" applyBorder="1" applyAlignment="1">
      <alignment horizontal="left" vertical="center"/>
    </xf>
    <xf numFmtId="0" fontId="2" fillId="0" borderId="13" xfId="7" applyFont="1" applyBorder="1" applyAlignment="1">
      <alignment horizontal="left" vertical="center"/>
    </xf>
    <xf numFmtId="0" fontId="17" fillId="0" borderId="33" xfId="12" applyFont="1" applyBorder="1" applyAlignment="1">
      <alignment vertical="top" wrapText="1"/>
    </xf>
    <xf numFmtId="0" fontId="17" fillId="0" borderId="0" xfId="12" applyFont="1" applyAlignment="1">
      <alignment vertical="top" wrapText="1"/>
    </xf>
    <xf numFmtId="0" fontId="17" fillId="0" borderId="92" xfId="12" applyFont="1" applyBorder="1" applyAlignment="1">
      <alignment vertical="top" wrapText="1"/>
    </xf>
    <xf numFmtId="0" fontId="17" fillId="0" borderId="54" xfId="7" applyFont="1" applyBorder="1" applyAlignment="1">
      <alignment horizontal="left" vertical="center" wrapText="1"/>
    </xf>
    <xf numFmtId="0" fontId="17" fillId="0" borderId="42" xfId="16" applyFont="1" applyBorder="1" applyAlignment="1">
      <alignment horizontal="center"/>
    </xf>
    <xf numFmtId="0" fontId="17" fillId="0" borderId="43" xfId="16" applyFont="1" applyBorder="1" applyAlignment="1">
      <alignment horizontal="center"/>
    </xf>
    <xf numFmtId="0" fontId="17" fillId="0" borderId="94" xfId="16" applyFont="1" applyBorder="1" applyAlignment="1">
      <alignment horizontal="center"/>
    </xf>
    <xf numFmtId="0" fontId="2" fillId="0" borderId="85" xfId="16" applyFont="1" applyBorder="1" applyAlignment="1">
      <alignment horizontal="left"/>
    </xf>
    <xf numFmtId="0" fontId="2" fillId="0" borderId="86" xfId="16" applyFont="1" applyBorder="1" applyAlignment="1">
      <alignment horizontal="left"/>
    </xf>
    <xf numFmtId="0" fontId="2" fillId="0" borderId="99" xfId="16" applyFont="1" applyBorder="1" applyAlignment="1">
      <alignment horizontal="left"/>
    </xf>
    <xf numFmtId="0" fontId="2" fillId="0" borderId="88" xfId="16" applyFont="1" applyBorder="1" applyAlignment="1">
      <alignment horizontal="left"/>
    </xf>
    <xf numFmtId="0" fontId="2" fillId="0" borderId="90" xfId="16" applyFont="1" applyBorder="1" applyAlignment="1">
      <alignment horizontal="left"/>
    </xf>
    <xf numFmtId="0" fontId="2" fillId="0" borderId="53" xfId="16" applyFont="1" applyBorder="1" applyAlignment="1">
      <alignment horizontal="left"/>
    </xf>
    <xf numFmtId="0" fontId="2" fillId="0" borderId="54" xfId="16" applyFont="1" applyBorder="1" applyAlignment="1">
      <alignment horizontal="left"/>
    </xf>
    <xf numFmtId="0" fontId="2" fillId="0" borderId="79" xfId="16" applyFont="1" applyBorder="1" applyAlignment="1">
      <alignment horizontal="left"/>
    </xf>
    <xf numFmtId="0" fontId="2" fillId="0" borderId="88" xfId="16" applyFont="1" applyBorder="1" applyAlignment="1">
      <alignment horizontal="center" vertical="center"/>
    </xf>
    <xf numFmtId="0" fontId="2" fillId="0" borderId="89" xfId="16" applyFont="1" applyBorder="1" applyAlignment="1">
      <alignment horizontal="center" vertical="center"/>
    </xf>
    <xf numFmtId="0" fontId="2" fillId="0" borderId="90" xfId="16" applyFont="1" applyBorder="1" applyAlignment="1">
      <alignment horizontal="center" vertical="center"/>
    </xf>
    <xf numFmtId="0" fontId="2" fillId="0" borderId="33" xfId="16" applyFont="1" applyBorder="1" applyAlignment="1">
      <alignment horizontal="center" vertical="center"/>
    </xf>
    <xf numFmtId="0" fontId="2" fillId="0" borderId="92" xfId="16" applyFont="1" applyBorder="1" applyAlignment="1">
      <alignment horizontal="center" vertical="center"/>
    </xf>
    <xf numFmtId="0" fontId="2" fillId="0" borderId="93" xfId="16" applyFont="1" applyBorder="1" applyAlignment="1">
      <alignment horizontal="center" vertical="center"/>
    </xf>
    <xf numFmtId="0" fontId="2" fillId="0" borderId="60" xfId="16" applyFont="1" applyBorder="1" applyAlignment="1">
      <alignment horizontal="center" vertical="center"/>
    </xf>
    <xf numFmtId="0" fontId="2" fillId="0" borderId="82" xfId="16" applyFont="1" applyBorder="1" applyAlignment="1">
      <alignment horizontal="center" vertical="center"/>
    </xf>
    <xf numFmtId="0" fontId="17" fillId="0" borderId="42" xfId="16" applyFont="1" applyBorder="1" applyAlignment="1">
      <alignment wrapText="1"/>
    </xf>
    <xf numFmtId="0" fontId="17" fillId="0" borderId="43" xfId="16" applyFont="1" applyBorder="1" applyAlignment="1">
      <alignment wrapText="1"/>
    </xf>
    <xf numFmtId="0" fontId="17" fillId="0" borderId="94" xfId="16" applyFont="1" applyBorder="1" applyAlignment="1">
      <alignment wrapText="1"/>
    </xf>
    <xf numFmtId="0" fontId="2" fillId="0" borderId="1" xfId="16" applyFont="1" applyBorder="1" applyAlignment="1">
      <alignment horizontal="left"/>
    </xf>
    <xf numFmtId="0" fontId="2" fillId="0" borderId="2" xfId="16" applyFont="1" applyBorder="1" applyAlignment="1">
      <alignment horizontal="left"/>
    </xf>
    <xf numFmtId="0" fontId="2" fillId="0" borderId="3" xfId="16" applyFont="1" applyBorder="1" applyAlignment="1">
      <alignment horizontal="left"/>
    </xf>
    <xf numFmtId="0" fontId="17" fillId="0" borderId="33" xfId="16" applyFont="1" applyBorder="1" applyAlignment="1">
      <alignment wrapText="1"/>
    </xf>
    <xf numFmtId="0" fontId="17" fillId="0" borderId="0" xfId="16" applyFont="1" applyAlignment="1">
      <alignment wrapText="1"/>
    </xf>
    <xf numFmtId="0" fontId="17" fillId="0" borderId="92" xfId="16" applyFont="1" applyBorder="1" applyAlignment="1">
      <alignment wrapText="1"/>
    </xf>
    <xf numFmtId="0" fontId="2" fillId="0" borderId="87" xfId="16" applyFont="1" applyBorder="1" applyAlignment="1">
      <alignment horizontal="left"/>
    </xf>
    <xf numFmtId="0" fontId="17" fillId="0" borderId="88" xfId="16" applyFont="1" applyBorder="1" applyAlignment="1">
      <alignment wrapText="1"/>
    </xf>
    <xf numFmtId="0" fontId="17" fillId="0" borderId="89" xfId="16" applyFont="1" applyBorder="1" applyAlignment="1">
      <alignment wrapText="1"/>
    </xf>
    <xf numFmtId="0" fontId="2" fillId="0" borderId="91" xfId="16" applyFont="1" applyBorder="1" applyAlignment="1">
      <alignment horizontal="center" vertical="center"/>
    </xf>
    <xf numFmtId="0" fontId="2" fillId="0" borderId="80" xfId="16" applyFont="1" applyBorder="1" applyAlignment="1">
      <alignment horizontal="center" vertical="center"/>
    </xf>
    <xf numFmtId="0" fontId="17" fillId="0" borderId="53" xfId="16" applyFont="1" applyBorder="1" applyAlignment="1">
      <alignment horizontal="left" vertical="center" wrapText="1"/>
    </xf>
    <xf numFmtId="0" fontId="17" fillId="0" borderId="54" xfId="16" applyFont="1" applyBorder="1" applyAlignment="1">
      <alignment horizontal="left" vertical="center" wrapText="1"/>
    </xf>
    <xf numFmtId="0" fontId="17" fillId="0" borderId="55" xfId="16" applyFont="1" applyBorder="1" applyAlignment="1">
      <alignment horizontal="left" vertical="center" wrapText="1"/>
    </xf>
    <xf numFmtId="0" fontId="17" fillId="0" borderId="88" xfId="16" applyFont="1" applyBorder="1" applyAlignment="1">
      <alignment horizontal="left" wrapText="1"/>
    </xf>
    <xf numFmtId="0" fontId="17" fillId="0" borderId="89" xfId="16" applyFont="1" applyBorder="1" applyAlignment="1">
      <alignment horizontal="left" wrapText="1"/>
    </xf>
    <xf numFmtId="0" fontId="17" fillId="0" borderId="90" xfId="16" applyFont="1" applyBorder="1" applyAlignment="1">
      <alignment horizontal="left" wrapText="1"/>
    </xf>
    <xf numFmtId="0" fontId="17" fillId="4" borderId="33" xfId="16" applyFont="1" applyFill="1" applyBorder="1" applyAlignment="1">
      <alignment vertical="top" wrapText="1"/>
    </xf>
    <xf numFmtId="0" fontId="17" fillId="4" borderId="0" xfId="16" applyFont="1" applyFill="1" applyAlignment="1">
      <alignment vertical="top" wrapText="1"/>
    </xf>
    <xf numFmtId="0" fontId="17" fillId="4" borderId="92" xfId="16" applyFont="1" applyFill="1" applyBorder="1" applyAlignment="1">
      <alignment vertical="top" wrapText="1"/>
    </xf>
    <xf numFmtId="0" fontId="17" fillId="0" borderId="33" xfId="16" applyFont="1" applyBorder="1" applyAlignment="1">
      <alignment horizontal="left" wrapText="1"/>
    </xf>
    <xf numFmtId="0" fontId="17" fillId="0" borderId="0" xfId="16" applyFont="1" applyAlignment="1">
      <alignment horizontal="left" wrapText="1"/>
    </xf>
    <xf numFmtId="0" fontId="17" fillId="0" borderId="92" xfId="16" applyFont="1" applyBorder="1" applyAlignment="1">
      <alignment horizontal="left" wrapText="1"/>
    </xf>
    <xf numFmtId="0" fontId="19" fillId="0" borderId="33" xfId="16" applyFont="1" applyBorder="1" applyAlignment="1">
      <alignment horizontal="center"/>
    </xf>
    <xf numFmtId="0" fontId="19" fillId="0" borderId="0" xfId="16" applyFont="1" applyAlignment="1">
      <alignment horizontal="center"/>
    </xf>
    <xf numFmtId="0" fontId="19" fillId="0" borderId="34" xfId="16" applyFont="1" applyBorder="1" applyAlignment="1">
      <alignment horizontal="center"/>
    </xf>
    <xf numFmtId="0" fontId="17" fillId="0" borderId="54" xfId="16" applyFont="1" applyBorder="1" applyAlignment="1">
      <alignment horizontal="left" vertical="top" wrapText="1"/>
    </xf>
    <xf numFmtId="0" fontId="17" fillId="0" borderId="90" xfId="16" applyFont="1" applyBorder="1" applyAlignment="1">
      <alignment wrapText="1"/>
    </xf>
    <xf numFmtId="0" fontId="2" fillId="0" borderId="48" xfId="16" applyFont="1" applyBorder="1" applyAlignment="1">
      <alignment horizontal="left"/>
    </xf>
    <xf numFmtId="0" fontId="2" fillId="0" borderId="13" xfId="16" applyFont="1" applyBorder="1" applyAlignment="1">
      <alignment horizontal="left"/>
    </xf>
    <xf numFmtId="0" fontId="2" fillId="0" borderId="42" xfId="16" applyFont="1" applyBorder="1" applyAlignment="1">
      <alignment horizontal="left"/>
    </xf>
    <xf numFmtId="0" fontId="2" fillId="0" borderId="43" xfId="16" applyFont="1" applyBorder="1" applyAlignment="1">
      <alignment horizontal="left"/>
    </xf>
    <xf numFmtId="0" fontId="2" fillId="0" borderId="94" xfId="16" applyFont="1" applyBorder="1" applyAlignment="1">
      <alignment horizontal="left"/>
    </xf>
    <xf numFmtId="0" fontId="17" fillId="0" borderId="53" xfId="16" applyFont="1" applyBorder="1" applyAlignment="1">
      <alignment horizontal="left"/>
    </xf>
    <xf numFmtId="0" fontId="17" fillId="0" borderId="42" xfId="16" applyFont="1" applyBorder="1" applyAlignment="1">
      <alignment horizontal="left" wrapText="1"/>
    </xf>
    <xf numFmtId="0" fontId="17" fillId="0" borderId="43" xfId="16" applyFont="1" applyBorder="1" applyAlignment="1">
      <alignment horizontal="left" wrapText="1"/>
    </xf>
    <xf numFmtId="0" fontId="17" fillId="0" borderId="94" xfId="16" applyFont="1" applyBorder="1" applyAlignment="1">
      <alignment horizontal="left" wrapText="1"/>
    </xf>
    <xf numFmtId="0" fontId="5" fillId="0" borderId="4" xfId="7" applyFont="1" applyBorder="1" applyAlignment="1">
      <alignment horizontal="center"/>
    </xf>
    <xf numFmtId="0" fontId="5" fillId="0" borderId="6" xfId="7" applyFont="1" applyBorder="1" applyAlignment="1">
      <alignment horizontal="center"/>
    </xf>
    <xf numFmtId="0" fontId="14" fillId="0" borderId="50" xfId="7" applyBorder="1" applyAlignment="1">
      <alignment horizontal="center"/>
    </xf>
    <xf numFmtId="0" fontId="14" fillId="0" borderId="51" xfId="7" applyBorder="1" applyAlignment="1">
      <alignment horizontal="center"/>
    </xf>
    <xf numFmtId="0" fontId="14" fillId="0" borderId="52" xfId="7" applyBorder="1" applyAlignment="1">
      <alignment horizontal="center"/>
    </xf>
    <xf numFmtId="0" fontId="10" fillId="0" borderId="28" xfId="7" applyFont="1" applyBorder="1" applyAlignment="1">
      <alignment horizontal="center" vertical="center" wrapText="1"/>
    </xf>
    <xf numFmtId="0" fontId="10" fillId="0" borderId="29" xfId="7" applyFont="1" applyBorder="1" applyAlignment="1">
      <alignment horizontal="center" vertical="center" wrapText="1"/>
    </xf>
    <xf numFmtId="0" fontId="10" fillId="0" borderId="33" xfId="7" applyFont="1" applyBorder="1" applyAlignment="1">
      <alignment horizontal="center" vertical="center" wrapText="1"/>
    </xf>
    <xf numFmtId="0" fontId="10" fillId="0" borderId="0" xfId="7" applyFont="1" applyAlignment="1">
      <alignment horizontal="center" vertical="center" wrapText="1"/>
    </xf>
    <xf numFmtId="0" fontId="10" fillId="0" borderId="42" xfId="7" applyFont="1" applyBorder="1" applyAlignment="1">
      <alignment horizontal="center" vertical="center" wrapText="1"/>
    </xf>
    <xf numFmtId="0" fontId="10" fillId="0" borderId="43" xfId="7" applyFont="1" applyBorder="1" applyAlignment="1">
      <alignment horizontal="center" vertical="center" wrapText="1"/>
    </xf>
    <xf numFmtId="0" fontId="15" fillId="0" borderId="50" xfId="7" applyFont="1" applyBorder="1" applyAlignment="1">
      <alignment horizontal="center" vertical="center" wrapText="1"/>
    </xf>
    <xf numFmtId="0" fontId="15" fillId="0" borderId="51" xfId="7" applyFont="1" applyBorder="1" applyAlignment="1">
      <alignment horizontal="center" vertical="center" wrapText="1"/>
    </xf>
    <xf numFmtId="0" fontId="15" fillId="0" borderId="52" xfId="7" applyFont="1" applyBorder="1" applyAlignment="1">
      <alignment horizontal="center" vertical="center" wrapText="1"/>
    </xf>
    <xf numFmtId="0" fontId="4" fillId="11" borderId="53" xfId="7" applyFont="1" applyFill="1" applyBorder="1" applyAlignment="1">
      <alignment horizontal="center"/>
    </xf>
    <xf numFmtId="0" fontId="4" fillId="11" borderId="54" xfId="7" applyFont="1" applyFill="1" applyBorder="1" applyAlignment="1">
      <alignment horizontal="center"/>
    </xf>
    <xf numFmtId="0" fontId="4" fillId="11" borderId="55" xfId="7" applyFont="1" applyFill="1" applyBorder="1" applyAlignment="1">
      <alignment horizontal="center"/>
    </xf>
    <xf numFmtId="0" fontId="4" fillId="11" borderId="56" xfId="7" applyFont="1" applyFill="1" applyBorder="1" applyAlignment="1">
      <alignment horizontal="center"/>
    </xf>
    <xf numFmtId="0" fontId="4" fillId="11" borderId="57" xfId="7" applyFont="1" applyFill="1" applyBorder="1" applyAlignment="1">
      <alignment horizontal="center"/>
    </xf>
    <xf numFmtId="0" fontId="5" fillId="0" borderId="7" xfId="7" applyFont="1" applyBorder="1" applyAlignment="1">
      <alignment horizontal="center"/>
    </xf>
    <xf numFmtId="0" fontId="5" fillId="0" borderId="59" xfId="7" applyFont="1" applyBorder="1" applyAlignment="1">
      <alignment horizontal="center"/>
    </xf>
    <xf numFmtId="0" fontId="4" fillId="11" borderId="33" xfId="9" applyFont="1" applyFill="1" applyBorder="1" applyAlignment="1">
      <alignment horizontal="center" vertical="top"/>
    </xf>
    <xf numFmtId="0" fontId="4" fillId="11" borderId="0" xfId="9" applyFont="1" applyFill="1" applyAlignment="1">
      <alignment horizontal="center" vertical="top"/>
    </xf>
    <xf numFmtId="2" fontId="5" fillId="0" borderId="53" xfId="7" applyNumberFormat="1" applyFont="1" applyBorder="1" applyAlignment="1">
      <alignment horizontal="center"/>
    </xf>
    <xf numFmtId="2" fontId="5" fillId="0" borderId="55" xfId="7" applyNumberFormat="1" applyFont="1" applyBorder="1" applyAlignment="1">
      <alignment horizontal="center"/>
    </xf>
    <xf numFmtId="0" fontId="5" fillId="0" borderId="63" xfId="7" applyFont="1" applyBorder="1" applyAlignment="1">
      <alignment horizontal="center"/>
    </xf>
    <xf numFmtId="0" fontId="5" fillId="0" borderId="64" xfId="7" applyFont="1" applyBorder="1" applyAlignment="1">
      <alignment horizontal="center"/>
    </xf>
    <xf numFmtId="0" fontId="5" fillId="0" borderId="33" xfId="7" applyFont="1" applyBorder="1" applyAlignment="1">
      <alignment horizontal="center"/>
    </xf>
    <xf numFmtId="0" fontId="5" fillId="0" borderId="0" xfId="7" applyFont="1" applyAlignment="1">
      <alignment horizontal="center"/>
    </xf>
    <xf numFmtId="0" fontId="4" fillId="11" borderId="28" xfId="9" applyFont="1" applyFill="1" applyBorder="1" applyAlignment="1">
      <alignment horizontal="center" vertical="center"/>
    </xf>
    <xf numFmtId="0" fontId="4" fillId="11" borderId="29" xfId="9" applyFont="1" applyFill="1" applyBorder="1" applyAlignment="1">
      <alignment horizontal="center" vertical="center"/>
    </xf>
    <xf numFmtId="0" fontId="4" fillId="11" borderId="42" xfId="9" applyFont="1" applyFill="1" applyBorder="1" applyAlignment="1">
      <alignment horizontal="center" vertical="center"/>
    </xf>
    <xf numFmtId="0" fontId="4" fillId="11" borderId="43" xfId="9" applyFont="1" applyFill="1" applyBorder="1" applyAlignment="1">
      <alignment horizontal="center" vertical="center"/>
    </xf>
    <xf numFmtId="0" fontId="4" fillId="11" borderId="42" xfId="9" applyFont="1" applyFill="1" applyBorder="1" applyAlignment="1">
      <alignment horizontal="center" vertical="top"/>
    </xf>
    <xf numFmtId="0" fontId="4" fillId="11" borderId="43" xfId="9" applyFont="1" applyFill="1" applyBorder="1" applyAlignment="1">
      <alignment horizontal="center" vertical="top"/>
    </xf>
    <xf numFmtId="0" fontId="4" fillId="0" borderId="53" xfId="9" applyFont="1" applyBorder="1" applyAlignment="1">
      <alignment horizontal="center" vertical="top"/>
    </xf>
    <xf numFmtId="0" fontId="4" fillId="0" borderId="54" xfId="9" applyFont="1" applyBorder="1" applyAlignment="1">
      <alignment horizontal="center" vertical="top"/>
    </xf>
    <xf numFmtId="0" fontId="4" fillId="0" borderId="55" xfId="9" applyFont="1" applyBorder="1" applyAlignment="1">
      <alignment horizontal="center" vertical="top"/>
    </xf>
    <xf numFmtId="0" fontId="4" fillId="0" borderId="53" xfId="7" applyFont="1" applyBorder="1" applyAlignment="1">
      <alignment horizontal="center" vertical="center" wrapText="1"/>
    </xf>
    <xf numFmtId="0" fontId="4" fillId="0" borderId="54" xfId="7" applyFont="1" applyBorder="1" applyAlignment="1">
      <alignment horizontal="center" vertical="center" wrapText="1"/>
    </xf>
    <xf numFmtId="0" fontId="4" fillId="0" borderId="55" xfId="7" applyFont="1" applyBorder="1" applyAlignment="1">
      <alignment horizontal="center" vertical="center" wrapText="1"/>
    </xf>
    <xf numFmtId="0" fontId="4" fillId="11" borderId="53" xfId="7" applyFont="1" applyFill="1" applyBorder="1" applyAlignment="1">
      <alignment horizontal="center" vertical="center"/>
    </xf>
    <xf numFmtId="0" fontId="4" fillId="11" borderId="54" xfId="7" applyFont="1" applyFill="1" applyBorder="1" applyAlignment="1">
      <alignment horizontal="center" vertical="center"/>
    </xf>
    <xf numFmtId="0" fontId="4" fillId="11" borderId="55" xfId="7" applyFont="1" applyFill="1" applyBorder="1" applyAlignment="1">
      <alignment horizontal="center" vertical="center"/>
    </xf>
    <xf numFmtId="0" fontId="4" fillId="11" borderId="1" xfId="7" applyFont="1" applyFill="1" applyBorder="1" applyAlignment="1">
      <alignment horizontal="center" vertical="center"/>
    </xf>
    <xf numFmtId="0" fontId="4" fillId="11" borderId="77" xfId="7" applyFont="1" applyFill="1" applyBorder="1" applyAlignment="1">
      <alignment horizontal="center" vertical="center"/>
    </xf>
    <xf numFmtId="0" fontId="4" fillId="11" borderId="63" xfId="7" applyFont="1" applyFill="1" applyBorder="1" applyAlignment="1">
      <alignment horizontal="center" vertical="center"/>
    </xf>
    <xf numFmtId="0" fontId="4" fillId="11" borderId="11" xfId="7" applyFont="1" applyFill="1" applyBorder="1" applyAlignment="1">
      <alignment horizontal="center" vertical="center"/>
    </xf>
    <xf numFmtId="0" fontId="4" fillId="0" borderId="33" xfId="7" applyFont="1" applyBorder="1" applyAlignment="1">
      <alignment horizontal="center" vertical="center"/>
    </xf>
    <xf numFmtId="0" fontId="4" fillId="0" borderId="0" xfId="7" applyFont="1" applyAlignment="1">
      <alignment horizontal="center" vertical="center"/>
    </xf>
    <xf numFmtId="0" fontId="4" fillId="11" borderId="56" xfId="7" applyFont="1" applyFill="1" applyBorder="1" applyAlignment="1">
      <alignment horizontal="center" vertical="center"/>
    </xf>
    <xf numFmtId="0" fontId="4" fillId="11" borderId="68" xfId="7" applyFont="1" applyFill="1" applyBorder="1" applyAlignment="1">
      <alignment horizontal="center" vertical="center"/>
    </xf>
    <xf numFmtId="0" fontId="4" fillId="11" borderId="69" xfId="7" applyFont="1" applyFill="1" applyBorder="1" applyAlignment="1">
      <alignment horizontal="center" vertical="center"/>
    </xf>
    <xf numFmtId="0" fontId="4" fillId="11" borderId="79" xfId="7" applyFont="1" applyFill="1" applyBorder="1" applyAlignment="1">
      <alignment horizontal="center" vertical="center" wrapText="1"/>
    </xf>
    <xf numFmtId="0" fontId="4" fillId="11" borderId="69" xfId="7" applyFont="1" applyFill="1" applyBorder="1" applyAlignment="1">
      <alignment horizontal="center" vertical="center" wrapText="1"/>
    </xf>
    <xf numFmtId="0" fontId="4" fillId="11" borderId="68" xfId="7" applyFont="1" applyFill="1" applyBorder="1" applyAlignment="1">
      <alignment horizontal="center"/>
    </xf>
    <xf numFmtId="0" fontId="5" fillId="0" borderId="4" xfId="7" applyFont="1" applyBorder="1" applyAlignment="1">
      <alignment horizontal="center" vertical="center"/>
    </xf>
    <xf numFmtId="0" fontId="5" fillId="0" borderId="5" xfId="7" applyFont="1" applyBorder="1" applyAlignment="1">
      <alignment horizontal="center" vertical="center"/>
    </xf>
    <xf numFmtId="0" fontId="5" fillId="0" borderId="83" xfId="7" applyFont="1" applyBorder="1" applyAlignment="1">
      <alignment horizontal="center" vertical="center"/>
    </xf>
    <xf numFmtId="10" fontId="5" fillId="0" borderId="10" xfId="11" applyNumberFormat="1" applyFont="1" applyBorder="1" applyAlignment="1">
      <alignment horizontal="center" vertical="center"/>
    </xf>
    <xf numFmtId="10" fontId="5" fillId="0" borderId="83" xfId="11" applyNumberFormat="1" applyFont="1" applyBorder="1" applyAlignment="1">
      <alignment horizontal="center" vertical="center"/>
    </xf>
    <xf numFmtId="10" fontId="5" fillId="0" borderId="10" xfId="11" applyNumberFormat="1" applyFont="1" applyFill="1" applyBorder="1" applyAlignment="1">
      <alignment horizontal="center" vertical="center"/>
    </xf>
    <xf numFmtId="10" fontId="5" fillId="0" borderId="83" xfId="11" applyNumberFormat="1" applyFont="1" applyFill="1" applyBorder="1" applyAlignment="1">
      <alignment horizontal="center" vertical="center"/>
    </xf>
    <xf numFmtId="0" fontId="5" fillId="0" borderId="7" xfId="7" applyFont="1" applyBorder="1" applyAlignment="1">
      <alignment horizontal="center" vertical="center"/>
    </xf>
    <xf numFmtId="0" fontId="5" fillId="0" borderId="80" xfId="7" applyFont="1" applyBorder="1" applyAlignment="1">
      <alignment horizontal="center" vertical="center"/>
    </xf>
    <xf numFmtId="0" fontId="5" fillId="0" borderId="81" xfId="7" applyFont="1" applyBorder="1" applyAlignment="1">
      <alignment horizontal="center" vertical="center"/>
    </xf>
    <xf numFmtId="10" fontId="5" fillId="0" borderId="82" xfId="11" applyNumberFormat="1" applyFont="1" applyBorder="1" applyAlignment="1">
      <alignment horizontal="center" vertical="center"/>
    </xf>
    <xf numFmtId="10" fontId="5" fillId="0" borderId="81" xfId="11" applyNumberFormat="1" applyFont="1" applyBorder="1" applyAlignment="1">
      <alignment horizontal="center" vertical="center"/>
    </xf>
    <xf numFmtId="0" fontId="5" fillId="0" borderId="63" xfId="7" applyFont="1" applyBorder="1" applyAlignment="1">
      <alignment horizontal="center" vertical="center"/>
    </xf>
    <xf numFmtId="0" fontId="5" fillId="0" borderId="84" xfId="7" applyFont="1" applyBorder="1" applyAlignment="1">
      <alignment horizontal="center" vertical="center"/>
    </xf>
    <xf numFmtId="0" fontId="5" fillId="0" borderId="11" xfId="7" applyFont="1" applyBorder="1" applyAlignment="1">
      <alignment horizontal="center" vertical="center"/>
    </xf>
    <xf numFmtId="10" fontId="5" fillId="0" borderId="13" xfId="11" applyNumberFormat="1" applyFont="1" applyFill="1" applyBorder="1" applyAlignment="1">
      <alignment horizontal="center" vertical="center"/>
    </xf>
    <xf numFmtId="10" fontId="5" fillId="0" borderId="11" xfId="11" applyNumberFormat="1" applyFont="1" applyFill="1" applyBorder="1" applyAlignment="1">
      <alignment horizontal="center" vertical="center"/>
    </xf>
    <xf numFmtId="0" fontId="5" fillId="0" borderId="80" xfId="7" applyFont="1" applyBorder="1" applyAlignment="1">
      <alignment horizontal="left"/>
    </xf>
    <xf numFmtId="0" fontId="14" fillId="0" borderId="80" xfId="7" applyBorder="1" applyAlignment="1">
      <alignment horizontal="left"/>
    </xf>
    <xf numFmtId="0" fontId="5" fillId="0" borderId="5" xfId="7" applyFont="1" applyBorder="1" applyAlignment="1">
      <alignment horizontal="left"/>
    </xf>
    <xf numFmtId="0" fontId="14" fillId="0" borderId="5" xfId="7" applyBorder="1" applyAlignment="1">
      <alignment horizontal="left"/>
    </xf>
    <xf numFmtId="0" fontId="5" fillId="0" borderId="4" xfId="7" applyFont="1" applyBorder="1" applyAlignment="1">
      <alignment horizontal="center" vertical="center" wrapText="1"/>
    </xf>
    <xf numFmtId="0" fontId="5" fillId="0" borderId="5" xfId="7" applyFont="1" applyBorder="1" applyAlignment="1">
      <alignment horizontal="center" vertical="center" wrapText="1"/>
    </xf>
    <xf numFmtId="0" fontId="5" fillId="0" borderId="83" xfId="7" applyFont="1" applyBorder="1" applyAlignment="1">
      <alignment horizontal="center" vertical="center" wrapText="1"/>
    </xf>
    <xf numFmtId="0" fontId="5" fillId="0" borderId="83" xfId="7" applyFont="1" applyBorder="1" applyAlignment="1">
      <alignment horizontal="left"/>
    </xf>
    <xf numFmtId="0" fontId="5" fillId="0" borderId="9" xfId="7" applyFont="1" applyBorder="1" applyAlignment="1">
      <alignment horizontal="left"/>
    </xf>
    <xf numFmtId="0" fontId="5" fillId="0" borderId="10" xfId="7" applyFont="1" applyBorder="1" applyAlignment="1">
      <alignment horizontal="left"/>
    </xf>
    <xf numFmtId="0" fontId="14" fillId="0" borderId="9" xfId="7" applyBorder="1" applyAlignment="1">
      <alignment horizontal="left"/>
    </xf>
    <xf numFmtId="0" fontId="14" fillId="0" borderId="10" xfId="7" applyBorder="1" applyAlignment="1">
      <alignment horizontal="left"/>
    </xf>
    <xf numFmtId="0" fontId="14" fillId="0" borderId="83" xfId="7" applyBorder="1" applyAlignment="1">
      <alignment horizontal="left"/>
    </xf>
  </cellXfs>
  <cellStyles count="24">
    <cellStyle name="Millares" xfId="1" builtinId="3"/>
    <cellStyle name="Millares [0]_MURO BARRIO EL BOSQUE  OPM 2002-0.lnk" xfId="10"/>
    <cellStyle name="Millares_ANALISIS_DESGLOSADO_AIU 1" xfId="23"/>
    <cellStyle name="Millares_Solicitud Cotización-05" xfId="5"/>
    <cellStyle name="Moneda" xfId="2" builtinId="4"/>
    <cellStyle name="Moneda [0]" xfId="6" builtinId="7"/>
    <cellStyle name="Moneda [0] 2" xfId="8"/>
    <cellStyle name="Moneda [0] 3" xfId="13"/>
    <cellStyle name="Moneda 2" xfId="20"/>
    <cellStyle name="Moneda 2 3" xfId="14"/>
    <cellStyle name="Moneda 4" xfId="19"/>
    <cellStyle name="Normal" xfId="0" builtinId="0"/>
    <cellStyle name="Normal 2" xfId="7"/>
    <cellStyle name="Normal 2 2 2 2" xfId="16"/>
    <cellStyle name="Normal 2 3" xfId="12"/>
    <cellStyle name="Normal 2 3 2" xfId="15"/>
    <cellStyle name="Normal 3" xfId="17"/>
    <cellStyle name="Normal 4" xfId="18"/>
    <cellStyle name="Normal_MURO BARRIO EL BOSQUE  OPM 2002-0.lnk" xfId="9"/>
    <cellStyle name="Normal_Solicitud Cotización-05" xfId="4"/>
    <cellStyle name="Porcentaje" xfId="3" builtinId="5"/>
    <cellStyle name="Porcentaje 2" xfId="11"/>
    <cellStyle name="Porcentaje 3" xfId="21"/>
    <cellStyle name="Porcentaje 3 2"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63" Type="http://schemas.openxmlformats.org/officeDocument/2006/relationships/externalLink" Target="externalLinks/externalLink50.xml"/><Relationship Id="rId84" Type="http://schemas.openxmlformats.org/officeDocument/2006/relationships/externalLink" Target="externalLinks/externalLink71.xml"/><Relationship Id="rId138" Type="http://schemas.openxmlformats.org/officeDocument/2006/relationships/externalLink" Target="externalLinks/externalLink125.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53" Type="http://schemas.openxmlformats.org/officeDocument/2006/relationships/externalLink" Target="externalLinks/externalLink40.xml"/><Relationship Id="rId74" Type="http://schemas.openxmlformats.org/officeDocument/2006/relationships/externalLink" Target="externalLinks/externalLink61.xml"/><Relationship Id="rId128" Type="http://schemas.openxmlformats.org/officeDocument/2006/relationships/externalLink" Target="externalLinks/externalLink115.xml"/><Relationship Id="rId149" Type="http://schemas.openxmlformats.org/officeDocument/2006/relationships/calcChain" Target="calcChain.xml"/><Relationship Id="rId5" Type="http://schemas.openxmlformats.org/officeDocument/2006/relationships/worksheet" Target="worksheets/sheet5.xml"/><Relationship Id="rId95" Type="http://schemas.openxmlformats.org/officeDocument/2006/relationships/externalLink" Target="externalLinks/externalLink82.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18" Type="http://schemas.openxmlformats.org/officeDocument/2006/relationships/externalLink" Target="externalLinks/externalLink105.xml"/><Relationship Id="rId134" Type="http://schemas.openxmlformats.org/officeDocument/2006/relationships/externalLink" Target="externalLinks/externalLink121.xml"/><Relationship Id="rId139" Type="http://schemas.openxmlformats.org/officeDocument/2006/relationships/externalLink" Target="externalLinks/externalLink126.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124" Type="http://schemas.openxmlformats.org/officeDocument/2006/relationships/externalLink" Target="externalLinks/externalLink111.xml"/><Relationship Id="rId129" Type="http://schemas.openxmlformats.org/officeDocument/2006/relationships/externalLink" Target="externalLinks/externalLink116.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40" Type="http://schemas.openxmlformats.org/officeDocument/2006/relationships/externalLink" Target="externalLinks/externalLink127.xml"/><Relationship Id="rId145" Type="http://schemas.openxmlformats.org/officeDocument/2006/relationships/externalLink" Target="externalLinks/externalLink13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externalLink" Target="externalLinks/externalLink106.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130" Type="http://schemas.openxmlformats.org/officeDocument/2006/relationships/externalLink" Target="externalLinks/externalLink117.xml"/><Relationship Id="rId135" Type="http://schemas.openxmlformats.org/officeDocument/2006/relationships/externalLink" Target="externalLinks/externalLink122.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externalLink" Target="externalLinks/externalLink107.xml"/><Relationship Id="rId125" Type="http://schemas.openxmlformats.org/officeDocument/2006/relationships/externalLink" Target="externalLinks/externalLink112.xml"/><Relationship Id="rId141" Type="http://schemas.openxmlformats.org/officeDocument/2006/relationships/externalLink" Target="externalLinks/externalLink128.xml"/><Relationship Id="rId14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131" Type="http://schemas.openxmlformats.org/officeDocument/2006/relationships/externalLink" Target="externalLinks/externalLink118.xml"/><Relationship Id="rId136" Type="http://schemas.openxmlformats.org/officeDocument/2006/relationships/externalLink" Target="externalLinks/externalLink123.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14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142" Type="http://schemas.openxmlformats.org/officeDocument/2006/relationships/externalLink" Target="externalLinks/externalLink129.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137" Type="http://schemas.openxmlformats.org/officeDocument/2006/relationships/externalLink" Target="externalLinks/externalLink124.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32" Type="http://schemas.openxmlformats.org/officeDocument/2006/relationships/externalLink" Target="externalLinks/externalLink119.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143" Type="http://schemas.openxmlformats.org/officeDocument/2006/relationships/externalLink" Target="externalLinks/externalLink130.xml"/><Relationship Id="rId14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3.xml"/><Relationship Id="rId47" Type="http://schemas.openxmlformats.org/officeDocument/2006/relationships/externalLink" Target="externalLinks/externalLink34.xml"/><Relationship Id="rId68" Type="http://schemas.openxmlformats.org/officeDocument/2006/relationships/externalLink" Target="externalLinks/externalLink55.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33" Type="http://schemas.openxmlformats.org/officeDocument/2006/relationships/externalLink" Target="externalLinks/externalLink120.xml"/><Relationship Id="rId16" Type="http://schemas.openxmlformats.org/officeDocument/2006/relationships/externalLink" Target="externalLinks/externalLink3.xml"/><Relationship Id="rId37" Type="http://schemas.openxmlformats.org/officeDocument/2006/relationships/externalLink" Target="externalLinks/externalLink24.xml"/><Relationship Id="rId58" Type="http://schemas.openxmlformats.org/officeDocument/2006/relationships/externalLink" Target="externalLinks/externalLink45.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44" Type="http://schemas.openxmlformats.org/officeDocument/2006/relationships/externalLink" Target="externalLinks/externalLink131.xml"/><Relationship Id="rId90" Type="http://schemas.openxmlformats.org/officeDocument/2006/relationships/externalLink" Target="externalLinks/externalLink7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489857</xdr:colOff>
      <xdr:row>0</xdr:row>
      <xdr:rowOff>108857</xdr:rowOff>
    </xdr:from>
    <xdr:ext cx="624416" cy="627447"/>
    <xdr:pic>
      <xdr:nvPicPr>
        <xdr:cNvPr id="5" name="Imagen 4">
          <a:extLst>
            <a:ext uri="{FF2B5EF4-FFF2-40B4-BE49-F238E27FC236}">
              <a16:creationId xmlns:a16="http://schemas.microsoft.com/office/drawing/2014/main" id="{00000000-0008-0000-0B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489857" y="108857"/>
          <a:ext cx="624416" cy="627447"/>
        </a:xfrm>
        <a:prstGeom prst="rect">
          <a:avLst/>
        </a:prstGeom>
      </xdr:spPr>
    </xdr:pic>
    <xdr:clientData/>
  </xdr:oneCellAnchor>
  <xdr:oneCellAnchor>
    <xdr:from>
      <xdr:col>0</xdr:col>
      <xdr:colOff>353786</xdr:colOff>
      <xdr:row>50</xdr:row>
      <xdr:rowOff>108857</xdr:rowOff>
    </xdr:from>
    <xdr:ext cx="624416" cy="627447"/>
    <xdr:pic>
      <xdr:nvPicPr>
        <xdr:cNvPr id="6" name="Imagen 5">
          <a:extLst>
            <a:ext uri="{FF2B5EF4-FFF2-40B4-BE49-F238E27FC236}">
              <a16:creationId xmlns:a16="http://schemas.microsoft.com/office/drawing/2014/main" id="{00000000-0008-0000-0B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353786" y="108857"/>
          <a:ext cx="624416" cy="627447"/>
        </a:xfrm>
        <a:prstGeom prst="rect">
          <a:avLst/>
        </a:prstGeom>
      </xdr:spPr>
    </xdr:pic>
    <xdr:clientData/>
  </xdr:oneCellAnchor>
  <xdr:oneCellAnchor>
    <xdr:from>
      <xdr:col>0</xdr:col>
      <xdr:colOff>353786</xdr:colOff>
      <xdr:row>100</xdr:row>
      <xdr:rowOff>108857</xdr:rowOff>
    </xdr:from>
    <xdr:ext cx="624416" cy="627447"/>
    <xdr:pic>
      <xdr:nvPicPr>
        <xdr:cNvPr id="7" name="Imagen 6">
          <a:extLst>
            <a:ext uri="{FF2B5EF4-FFF2-40B4-BE49-F238E27FC236}">
              <a16:creationId xmlns:a16="http://schemas.microsoft.com/office/drawing/2014/main" id="{00000000-0008-0000-0B00-000007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353786" y="9184821"/>
          <a:ext cx="624416" cy="62744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68036</xdr:colOff>
      <xdr:row>0</xdr:row>
      <xdr:rowOff>54428</xdr:rowOff>
    </xdr:from>
    <xdr:ext cx="624416" cy="627447"/>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68036" y="54428"/>
          <a:ext cx="624416" cy="62744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4EA8AF2\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F742604D\PRESUPUESTO%20VALDIVIA%20PT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195B2670\ANEXO%202(1).%20Presupuesto%20SISTEMA%20DE%20ALCANT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7BB1E440\A.P.U%20ACU"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obci\AppData\Local\Temp\Trab\personal\Lista%20de%20precios%20para%20gabinetes%20de%20control%20y%20protec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Pc-sgallo\Proyectos%20Sandra%20Gallo\Proyectos%20varios\Valdivia\PRESUPUESTOS%20CORREGIDOS\PRESUPUESTO%20AC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chi1fin\Acta\Acta\acta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Users\edisson.rincon\Documents\3.5%20LICITACIONES%20E%20INSCRIPCIONES%202013\11-%20Tabasco%20Oil%20Company%20-%20Consorcio%20con%20A&amp;P\oferta%20econ&#243;mica\ANEXO%202%20Y%203%20PRESUPUESTO%20Y%20APU%202013111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Admon\PORT&#193;TIL\MORENO%20VARGAS\LICITACIONES\HOCOL%20%20HCC0R-739-00\Limonero1presupues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Users\obci\AppData\Local\Temp\usr\excel\COTIZACIONES\MIAMI\ELECONWIRE\Amir\Catalogo\MV_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Pc-carenas\COMPARTIR\base01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wvega\PROYECTOS%20EN%20EJECUCION\HLOPEZA\CANTIDADES%20GERONA\Documents%20and%20Settings\swilches\Configuraci&#243;n%20local\Archivos%20temporales%20de%20Internet\OLK6\formulario%20bas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Ardincoadmin\Informaci&#243;n%202013\PROYECTOS%202013\Plan%20Maestro%20Segunda%20Etapa%20EPM\Presupuesto%20EPM%201%25%20Porce%2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Torca%20Cantidad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rdincoadmin\OBRAS\Riveras%20del%20Hato%20II\PRESUPUESTO%20RIVERAS%20DEL%20HATO_201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Pc-eleal\PMAA%20VALDIVIA\PROYECTOS\BASE%20PRESUPUESTOS\PMAA\CD%20Zaragoza%20Bombeo\Presupuesto\PRESUPUESTO%20DEFINITIVO%20ZARAGOZ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Cantidades%20SE%20Trujillo%20Norte%20opcion%202-R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Administracion\CARLOS\CARLOS%20GENERAL\LICITACIONES\VETRA%20PI&#209;005-6-71-10%20JUNIO%2022%20DE%202010\PROPUESTA%20ECON&#211;MICA\PROPUESTA%20ECON&#211;MICA\PROPUESTA%20ECONOMICA%20PI&#209;U&#209;A%205.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Users\obci\AppData\Local\Temp\Documents%20and%20Settings\crendon.HMV\Local%20Settings\Temporary%20Internet%20Files\OLK3\859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anearp1\DATOS\HLOPEZA\CANTIDADES%20GERONA\Documents%20and%20Settings\swilches\Configuraci&#243;n%20local\Archivos%20temporales%20de%20Internet\OLK6\formulario%20bas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comunicaciones\wgutierrez$\AASSA%20TECNICA%201-1\AMALFI\COLECTORES%20AMALFI%20A&#209;O%202008\ANEXO3_PRESUPUESTO%20ALCANTARILLAD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Users\obci\AppData\Local\Temp\OFERTAS\PEREIRA\A"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Proansa01\red-datos\Area1\Proyectos\PROANSA\Ofertas%20A&#241;o%202002\Ofertas%20Ecuador\OF%20059%2001%20Cruce%20Rio%20Napo%20ECUADOR\PU%20Nov%201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Id037\usr\Documents%20and%20Settings\yceballos\Mis%20documentos\proyectos%20Ingedisa\Ofertas\Proyecto%20Sur\1%20Cantidades%20SE%20Quencoro-R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Isant01\gp-gerencia_proyectos\Crecimiento\Proyecciones\Presupuesto%20Abril\Escenario2%202,400\BI\Documents%20and%20Settings\carlos.ortiz\Mis%20documentos\ETBFiles\Tetra%20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Users\aquintero\AppData\Local\Microsoft\Windows\Temporary%20Internet%20Files\Content.Outlook\0WVZXWZL\Version%204%20Final%20V1%20Sin%20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Licitaciones1\c\Documents%20and%20Settings\Latinco%20S.A\Mis%20documentos\ARCHIVOS%20OSCAR\invias\corredores%20viales\PARTICIPAMOS\PRIMERA%20RONDA\analisis%20de%20precios%20unitarios%20-%20PLANTILL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sanearp1\DATOS\windows\TEMP\ADMINISTRATIVA\BAAN\lista%20de%20precios%20definitiva%20sep16-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rdincoadmin\DZAPATA%20(10.10.10.253)\AASSA%20TECNICA%201-1\SUROESTE\2012\BOLOMBOLO\PROYECTOS\REUBICACION%20USUARIOS\Ultimo_Presupuesto.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rdincoadmin\Informaci&#243;n%202013\LICITACI&#211;N%20PUBLICA\005%20Reposici&#243;n%20Red%20de%20Aguas%20Lluvias%20y%20Ca&#241;o%20Carrera%20Zea\PRESUPUESTO\PRESUPUESTOS_CANAL_CRIBADO.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Tecnica18\datos03\WINDOWS\TEMP\acuacar\Pres%20estacion%20Ma%20Auxiliadora%20(MPV).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C66B673A\a%20%20aaInformaci&#243;n%20GRUPO"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8C5A89D9" TargetMode="External"/><Relationship Id="rId1" Type="http://schemas.openxmlformats.org/officeDocument/2006/relationships/externalLinkPath" Target="file:///\\8C5A89D9\a%20%20aaInformaci&#243;n%20GRUPO"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Publico\CUERVA%208-CAROLINA\Dise&#241;o\DOCUME~1\nodo2529\CONFIG~1\Temp\Rar$DI00.813\Cup%20Nw\LEON\Costos\CantidadesyPreciosdeCupiaguaYZ.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2020%20CONSULTORIA%20AGUAS%20DE%20BARRANCA\2023\Propuesta%20Economica\APUs%20Suministro.xlsx"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Users\obci\AppData\Local\Temp\usr\excel\COTIZACIONES\MIAMI\ELECONWIRE\CATALOGO\BAJA%20TENSION\BT.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c-wvega\PROYECTOS%20EN%20EJECUCION\AAS\BASE\HOJA%20BASE\BASE%20DE%20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Users\Luz%20Helena\Desktop\PLANTILLA.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Ardincoadmin\Documents%20and%20Settings\carenas\Escritorio\PRESUPUESTOS%20%20febr11\Copia%20de%20BASE%20DE%20PRESUPUEST(copi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Arlex\Ca&#241;asgordas\Campamento\Presupuesto\DEFINITIVOS\OPTIMIZACI&#211;N%20DE%20LA%20RED%20DE%20DISTRIBUCI&#211;N.xls" TargetMode="External"/></Relationships>
</file>

<file path=xl/externalLinks/_rels/externalLink71.xml.rels><?xml version="1.0" encoding="UTF-8" standalone="yes"?>
<Relationships xmlns="http://schemas.openxmlformats.org/package/2006/relationships"><Relationship Id="rId2" Type="http://schemas.microsoft.com/office/2019/04/relationships/xlExternalLinkLongPath/xlStartup" Target="Sanear9/d/PROYECTOS/CORANTIOQUIA/VENECIA/1.%20DIAGNOSTICO/ALCANTARILLADO/VENECI_AA_D_IN_01%20A%204.2%20RCH%20Alcantarillado.xls?86793155" TargetMode="External"/><Relationship Id="rId1" Type="http://schemas.openxmlformats.org/officeDocument/2006/relationships/externalLinkPath" Target="file:///\\86793155\VENECI_AA_D_IN_01%20A%204.2%20RCH%20Alcantarillado.xls" TargetMode="External"/></Relationships>
</file>

<file path=xl/externalLinks/_rels/externalLink72.xml.rels><?xml version="1.0" encoding="UTF-8" standalone="yes"?>
<Relationships xmlns="http://schemas.openxmlformats.org/package/2006/relationships"><Relationship Id="rId2" Type="http://schemas.microsoft.com/office/2019/04/relationships/xlExternalLinkLongPath/xlStartup" Target="Pc3/d/PROYECTOS/CARAMANTA/2.%20ANTEPROYECTO/ANEXOS%20AL%20INFORME/CARAMA_AA_D_IN_1_Anexo%20x.xx%20REDES%20DE%20DISTRIBUCI&#211;N.xls?331AE8A0" TargetMode="External"/><Relationship Id="rId1" Type="http://schemas.openxmlformats.org/officeDocument/2006/relationships/externalLinkPath" Target="file:///\\331AE8A0\CARAMA_AA_D_IN_1_Anexo%20x.xx%20REDES%20DE%20DISTRIBUCI&#211;N.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principal\VIGENTES\vigentes\PROPUESTAS\RESIDENTE%20CONST%20SADEP\formularios\A.P.U.%20BAS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sanearp1\DATOS\Estad.%20Da&#241;os\Rendimientos_Sur%2003-00(JC).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WILMAR\Informaci&#243;n%202012\Users\Usuario\AppData\Local\Temp\Rar$DI05.444\APU%20-%20Inv..GRUPO%20I.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Users\USERS\Desktop\Presupuesto%20Suesca%20251017.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precios%20unitarios%20caran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BOLSACRETOS%20TOCORAGUA%20JUN-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CONTRATO%20No.%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Users\obci\AppData\Local\Temp\Trab\PROP\47L8%20Siemens%20FCS%20Mexico\47L8008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Users\obci\AppData\Local\Temp\Trab\propuestas\formatos\Plantilla%20Valoraci&#243;n%20combinaci&#243;n%201607200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Users\Fidel\Desktop\Presupuesto%20via%20PDA%20-%20Ca&#241;o%20Chiquito%20-%20Azor%20-%20Centro%20Gaitan%20-%20Dorotea%20%20REV%20N.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Pc-wvega\PROYECTOS%20EN%20EJECUCION\San_Juan_LaMaria\CD%20SAN%20JUAN%20LA%20MARIA\ANEXOS\Anexo%2014_PresupuestoSAN_JUAN_LA_MARIA-MARZ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WILMAR\Informaci&#243;n%202012\DOCUME~1\catastro\CONFIG~1\Temp\Rar$DI02.360\APU%20INVIAS%202.009%20MEDELL&#205;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Id037\usr\USR\Oferta%20Areva%20ampliaci&#243;n%205\ADENDOS%20AREVA\PROYECTO%20SUR\SE%20QUENCORO\Cantidades%20SE%20Quencoro-R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Documents%20and%20Settings\Rocio_Gaviria\Configuraci&#243;n%20local\Archivos%20temporales%20de%20Internet\OLK14D\LVIAS%20CAMPO%20RUBIALES_REAJUSTE%20200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sanearp1\DATOS\Informes%20y%20tareas\Estad&#237;sticas%20Rendimientos\Sur\Rendimientos_Sur%20(EEPPM)%20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Isant01\gp-gerencia_proyectos\Temp\Modelo%20ingresos%20(19%20ago%2003).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sanearp1\DATOS\HLOPEZA\GERONA\CANTIDADES%20REPOSICION\SUBCIRCUITO%207\REDES7.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WILMAR\Informaci&#243;n%202012\Mis%20Documentos\AMV-02-BOL\EST.V&#205;A%20CRITERIO%20TECNIC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Users\obci\AppData\Local\Temp\Enintco\02%20-%20ESTIMACION\02-PROPUESTAS_CAT\06-Ofertas%202005\o-5039%20Pielstick%20CEMEX%20Panama\3.%20Presupuesto\CEMEX%20PANAMA_2x12CM3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CIPRES\ELECTMEC\Lineas\1999\ETECEN\LP-004-99-1\Presupuesto\Plani%20LP-004-99.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Sanear16\d\PERSONALES\FERNANDO\CURSO%20PTAP\PARSHALL%20AMAG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Lblanco3\COMPARTIR\PLANOPERATIVO1754\INFORME\INFORME\Tablas%20y%20gr&#225;ficas%201750%2003-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Ardincoadmin\DZAPATA%20(10.10.10.253)\AASSA%20TECNICA%201-1\AMALFI\2012\PROYECTOS\COLECTORES%20AMALFI\AMALFI%20PROYECTO%20COLECTORES\BASE\HOJA%20BASE\BASE%20DE%20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Wilsonvega\PMAACAMPAMENTO\CD-CAMPAMENTO\DISE&#209;O\PRESUPUESTOS-DIS\ALCANTARILLADO\Presupuestos%20sistema%20de%20alcantarillado%20(Campament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sanearp1\DATOS\WINNT\Profiles\mvelezs\Configuraci&#243;n%20local\Archivos%20temporales%20de%20Internet\OLK295\ConsolidadoSubcircuito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01FC7894\Presuesto%20definitivo%20alcantarillad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W000911cre22\publico\DOCUME~1\VALUED~1\LOCALS~1\Temp\Documents%20and%20Settings\CJARAMILLO\Mis%20documentos\Empresas\Riopaila\Proyecto%20RIOPAILA%20S.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Ingeniero%20Civil%20Henry%20A.%20Mercado%20Otavo\2022\6.%20PERCONSA%20SAS\Presupuesto\Propuesta%20Economica%20Perconsa%20S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row r="1">
          <cell r="B1">
            <v>0</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MATERIALES"/>
      <sheetName val="\a  aaInformación GRUPO 4\A MIn"/>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CCIDENTES_DE_1995_-_19962"/>
      <sheetName val="aCCIDENTES_DE_1995_-_1996_xls1"/>
      <sheetName val="aCCIDENTES_DE_1995_-_1996"/>
      <sheetName val="aCCIDENTES_DE_1995_-_1996_xls"/>
      <sheetName val="aCCIDENTES_DE_1995_-_19961"/>
      <sheetName val="aCCIDENTES_DE_1995_-_19963"/>
      <sheetName val="aCCIDENTES_DE_1995_-_19964"/>
      <sheetName val="aCCIDENTES_DE_1995_-_19965"/>
      <sheetName val="aCCIDENTES_DE_1995_-_1996_xls2"/>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__aaInformación_GRUPO_4\A_MIn"/>
      <sheetName val="ACTA_DE_MODIFICACION__(2)"/>
      <sheetName val="\a__aaInformación_GRUPO_4\A_MI1"/>
      <sheetName val="ACTA_DE_MODIFICACION__(2)1"/>
      <sheetName val="SUB_APU"/>
      <sheetName val="Datos_Básicos"/>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ESTADO VÍA-CRIT.TECNICO"/>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RESOS - COP"/>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Ma Auxiliadora"/>
      <sheetName val="Estacion María Auxiliadora"/>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row r="482">
          <cell r="D482">
            <v>1000</v>
          </cell>
        </row>
      </sheetData>
      <sheetData sheetId="5"/>
      <sheetData sheetId="6"/>
      <sheetData sheetId="7"/>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uO"/>
      <sheetName val="APUs Suministro"/>
    </sheetNames>
    <definedNames>
      <definedName name="ERR" refersTo="#¡REF!"/>
    </defined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UIT"/>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refreshError="1"/>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RNANDO"/>
      <sheetName val="DANIEL"/>
      <sheetName val="PTTO"/>
    </sheetNames>
    <sheetDataSet>
      <sheetData sheetId="0" refreshError="1"/>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lvc"/>
      <sheetName val="cyrb"/>
      <sheetName val="ppta3 "/>
      <sheetName val="C1"/>
      <sheetName val="C2"/>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 C1"/>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 val="Form5 _Pág_ 1"/>
      <sheetName val="Form5 _Pág_ 2"/>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Gle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s>
    <sheetDataSet>
      <sheetData sheetId="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1"/>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sup_Cancha"/>
      <sheetName val="TRANSPORTE"/>
      <sheetName val="REC-COD,"/>
      <sheetName val="2,2,6,1 Pilotes 0,30"/>
      <sheetName val="062"/>
      <sheetName val="ESTADO VÍA-CRIT.TECNICO"/>
      <sheetName val="LISTA DE PRECIOS"/>
      <sheetName val="Listado"/>
      <sheetName val="PRECIOS"/>
      <sheetName val="PREACTA 6"/>
      <sheetName val="TABLA 2008"/>
      <sheetName val="PRESUPUESTO"/>
      <sheetName val="Listas"/>
      <sheetName val="Equipo"/>
      <sheetName val="Excavación Mat. Común Estacione"/>
      <sheetName val="Demolición Pavimento"/>
      <sheetName val="Insum"/>
      <sheetName val="SUB APU"/>
      <sheetName val="A. P. U."/>
      <sheetName val="PUNITARIOS%20PARA%20241201%202S"/>
      <sheetName val="RELACION M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PRUE"/>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2)"/>
      <sheetName val="PRESUPUESTO"/>
      <sheetName val="APUS PERF EXPLO"/>
      <sheetName val="CONST POZO"/>
    </sheetNames>
    <sheetDataSet>
      <sheetData sheetId="0"/>
      <sheetData sheetId="1">
        <row r="22">
          <cell r="A22">
            <v>1.6</v>
          </cell>
        </row>
        <row r="28">
          <cell r="C28" t="str">
            <v>MT</v>
          </cell>
        </row>
        <row r="29">
          <cell r="C29" t="str">
            <v>BULTO</v>
          </cell>
        </row>
      </sheetData>
      <sheetData sheetId="2">
        <row r="11">
          <cell r="F11">
            <v>1750000</v>
          </cell>
        </row>
      </sheetData>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zoomScale="115" zoomScaleNormal="115" workbookViewId="0">
      <selection activeCell="B4" sqref="B4"/>
    </sheetView>
  </sheetViews>
  <sheetFormatPr baseColWidth="10" defaultRowHeight="15" x14ac:dyDescent="0.25"/>
  <cols>
    <col min="1" max="1" width="4.7109375" customWidth="1"/>
    <col min="2" max="2" width="34.42578125" customWidth="1"/>
    <col min="3" max="3" width="7.42578125" bestFit="1" customWidth="1"/>
    <col min="4" max="4" width="8.140625" customWidth="1"/>
    <col min="5" max="5" width="11.85546875" customWidth="1"/>
    <col min="6" max="6" width="14.42578125" customWidth="1"/>
    <col min="7" max="7" width="15" bestFit="1" customWidth="1"/>
    <col min="8" max="8" width="12.7109375" bestFit="1" customWidth="1"/>
  </cols>
  <sheetData>
    <row r="1" spans="1:8" ht="15.75" customHeight="1" thickBot="1" x14ac:dyDescent="0.3">
      <c r="A1" s="599" t="s">
        <v>45</v>
      </c>
      <c r="B1" s="600"/>
      <c r="C1" s="600"/>
      <c r="D1" s="600"/>
      <c r="E1" s="600"/>
      <c r="F1" s="601"/>
    </row>
    <row r="2" spans="1:8" ht="24" x14ac:dyDescent="0.25">
      <c r="A2" s="1" t="s">
        <v>0</v>
      </c>
      <c r="B2" s="2" t="s">
        <v>1</v>
      </c>
      <c r="C2" s="2" t="s">
        <v>2</v>
      </c>
      <c r="D2" s="2" t="s">
        <v>3</v>
      </c>
      <c r="E2" s="3" t="s">
        <v>4</v>
      </c>
      <c r="F2" s="4" t="s">
        <v>5</v>
      </c>
    </row>
    <row r="3" spans="1:8" ht="15" customHeight="1" x14ac:dyDescent="0.25">
      <c r="A3" s="16">
        <v>1</v>
      </c>
      <c r="B3" s="17" t="s">
        <v>48</v>
      </c>
      <c r="C3" s="17"/>
      <c r="D3" s="17"/>
      <c r="E3" s="17"/>
      <c r="F3" s="18"/>
    </row>
    <row r="4" spans="1:8" x14ac:dyDescent="0.25">
      <c r="A4" s="6" t="s">
        <v>6</v>
      </c>
      <c r="B4" s="7" t="s">
        <v>24</v>
      </c>
      <c r="C4" s="8" t="s">
        <v>7</v>
      </c>
      <c r="D4" s="9">
        <v>1</v>
      </c>
      <c r="E4" s="10">
        <v>1000000</v>
      </c>
      <c r="F4" s="11">
        <f>E4*D4</f>
        <v>1000000</v>
      </c>
    </row>
    <row r="5" spans="1:8" x14ac:dyDescent="0.25">
      <c r="A5" s="6" t="s">
        <v>8</v>
      </c>
      <c r="B5" s="7" t="s">
        <v>29</v>
      </c>
      <c r="C5" s="8" t="s">
        <v>30</v>
      </c>
      <c r="D5" s="9">
        <v>2</v>
      </c>
      <c r="E5" s="10">
        <v>130000</v>
      </c>
      <c r="F5" s="11">
        <f t="shared" ref="F5:F14" si="0">E5*D5</f>
        <v>260000</v>
      </c>
    </row>
    <row r="6" spans="1:8" x14ac:dyDescent="0.25">
      <c r="A6" s="6" t="s">
        <v>11</v>
      </c>
      <c r="B6" s="7" t="s">
        <v>9</v>
      </c>
      <c r="C6" s="8" t="s">
        <v>10</v>
      </c>
      <c r="D6" s="9">
        <v>90</v>
      </c>
      <c r="E6" s="10">
        <v>5000</v>
      </c>
      <c r="F6" s="11">
        <f t="shared" si="0"/>
        <v>450000</v>
      </c>
    </row>
    <row r="7" spans="1:8" ht="25.5" x14ac:dyDescent="0.25">
      <c r="A7" s="6" t="s">
        <v>12</v>
      </c>
      <c r="B7" s="7" t="s">
        <v>42</v>
      </c>
      <c r="C7" s="8" t="s">
        <v>10</v>
      </c>
      <c r="D7" s="9">
        <v>84</v>
      </c>
      <c r="E7" s="10">
        <v>55000</v>
      </c>
      <c r="F7" s="11">
        <f t="shared" si="0"/>
        <v>4620000</v>
      </c>
    </row>
    <row r="8" spans="1:8" ht="25.5" x14ac:dyDescent="0.25">
      <c r="A8" s="6" t="s">
        <v>13</v>
      </c>
      <c r="B8" s="7" t="s">
        <v>43</v>
      </c>
      <c r="C8" s="8" t="s">
        <v>10</v>
      </c>
      <c r="D8" s="9">
        <v>6</v>
      </c>
      <c r="E8" s="10">
        <v>60000</v>
      </c>
      <c r="F8" s="11">
        <f t="shared" si="0"/>
        <v>360000</v>
      </c>
    </row>
    <row r="9" spans="1:8" ht="41.25" x14ac:dyDescent="0.25">
      <c r="A9" s="6" t="s">
        <v>25</v>
      </c>
      <c r="B9" s="7" t="s">
        <v>33</v>
      </c>
      <c r="C9" s="8" t="s">
        <v>14</v>
      </c>
      <c r="D9" s="9">
        <v>2</v>
      </c>
      <c r="E9" s="10">
        <v>230000</v>
      </c>
      <c r="F9" s="11">
        <f t="shared" si="0"/>
        <v>460000</v>
      </c>
    </row>
    <row r="10" spans="1:8" x14ac:dyDescent="0.25">
      <c r="A10" s="6" t="s">
        <v>15</v>
      </c>
      <c r="B10" s="7" t="s">
        <v>26</v>
      </c>
      <c r="C10" s="8" t="s">
        <v>27</v>
      </c>
      <c r="D10" s="9">
        <v>1</v>
      </c>
      <c r="E10" s="10">
        <v>500000</v>
      </c>
      <c r="F10" s="11">
        <f t="shared" si="0"/>
        <v>500000</v>
      </c>
    </row>
    <row r="11" spans="1:8" x14ac:dyDescent="0.25">
      <c r="A11" s="6" t="s">
        <v>18</v>
      </c>
      <c r="B11" s="7" t="s">
        <v>16</v>
      </c>
      <c r="C11" s="8" t="s">
        <v>17</v>
      </c>
      <c r="D11" s="9">
        <v>3</v>
      </c>
      <c r="E11" s="10">
        <v>38000</v>
      </c>
      <c r="F11" s="11">
        <f t="shared" si="0"/>
        <v>114000</v>
      </c>
    </row>
    <row r="12" spans="1:8" ht="25.5" x14ac:dyDescent="0.25">
      <c r="A12" s="6" t="s">
        <v>20</v>
      </c>
      <c r="B12" s="7" t="s">
        <v>19</v>
      </c>
      <c r="C12" s="8" t="s">
        <v>7</v>
      </c>
      <c r="D12" s="9">
        <v>1</v>
      </c>
      <c r="E12" s="10">
        <v>300000</v>
      </c>
      <c r="F12" s="11">
        <f t="shared" si="0"/>
        <v>300000</v>
      </c>
    </row>
    <row r="13" spans="1:8" x14ac:dyDescent="0.25">
      <c r="A13" s="6" t="s">
        <v>38</v>
      </c>
      <c r="B13" s="7" t="s">
        <v>35</v>
      </c>
      <c r="C13" s="8" t="s">
        <v>7</v>
      </c>
      <c r="D13" s="9">
        <v>2</v>
      </c>
      <c r="E13" s="10">
        <v>12000000</v>
      </c>
      <c r="F13" s="11">
        <f t="shared" si="0"/>
        <v>24000000</v>
      </c>
    </row>
    <row r="14" spans="1:8" x14ac:dyDescent="0.25">
      <c r="A14" s="6" t="s">
        <v>39</v>
      </c>
      <c r="B14" s="7" t="s">
        <v>44</v>
      </c>
      <c r="C14" s="8" t="s">
        <v>7</v>
      </c>
      <c r="D14" s="9">
        <v>2</v>
      </c>
      <c r="E14" s="10">
        <v>2000000</v>
      </c>
      <c r="F14" s="11">
        <f t="shared" si="0"/>
        <v>4000000</v>
      </c>
    </row>
    <row r="15" spans="1:8" x14ac:dyDescent="0.25">
      <c r="A15" s="596" t="s">
        <v>21</v>
      </c>
      <c r="B15" s="597"/>
      <c r="C15" s="597"/>
      <c r="D15" s="597"/>
      <c r="E15" s="598"/>
      <c r="F15" s="15">
        <f>F4+F5+F6+F7+F8+F9+F10+F11+F12+F13+F14</f>
        <v>36064000</v>
      </c>
      <c r="H15" s="12"/>
    </row>
    <row r="16" spans="1:8" ht="15" customHeight="1" x14ac:dyDescent="0.25">
      <c r="A16" s="602" t="s">
        <v>49</v>
      </c>
      <c r="B16" s="603"/>
      <c r="C16" s="603"/>
      <c r="D16" s="604"/>
      <c r="E16" s="19">
        <v>0.05</v>
      </c>
      <c r="F16" s="11">
        <f>F15*E16</f>
        <v>1803200</v>
      </c>
      <c r="H16" s="13"/>
    </row>
    <row r="17" spans="1:8" ht="15" customHeight="1" x14ac:dyDescent="0.25">
      <c r="A17" s="602" t="s">
        <v>50</v>
      </c>
      <c r="B17" s="603"/>
      <c r="C17" s="603"/>
      <c r="D17" s="604"/>
      <c r="E17" s="19">
        <v>0.1</v>
      </c>
      <c r="F17" s="11">
        <f>F15*E17</f>
        <v>3606400</v>
      </c>
      <c r="H17" s="13"/>
    </row>
    <row r="18" spans="1:8" ht="15" customHeight="1" x14ac:dyDescent="0.25">
      <c r="A18" s="602" t="s">
        <v>51</v>
      </c>
      <c r="B18" s="603"/>
      <c r="C18" s="603"/>
      <c r="D18" s="604"/>
      <c r="E18" s="19">
        <v>0.05</v>
      </c>
      <c r="F18" s="11">
        <f>F15*E18</f>
        <v>1803200</v>
      </c>
      <c r="H18" s="13"/>
    </row>
    <row r="19" spans="1:8" ht="15" customHeight="1" x14ac:dyDescent="0.25">
      <c r="A19" s="602" t="s">
        <v>53</v>
      </c>
      <c r="B19" s="603"/>
      <c r="C19" s="603"/>
      <c r="D19" s="604"/>
      <c r="E19" s="20" t="s">
        <v>54</v>
      </c>
      <c r="F19" s="11">
        <f>F16+F17+F18</f>
        <v>7212800</v>
      </c>
      <c r="H19" s="13"/>
    </row>
    <row r="20" spans="1:8" ht="15" customHeight="1" x14ac:dyDescent="0.25">
      <c r="A20" s="602" t="s">
        <v>53</v>
      </c>
      <c r="B20" s="603"/>
      <c r="C20" s="603"/>
      <c r="D20" s="604"/>
      <c r="E20" s="19"/>
      <c r="F20" s="11">
        <f>F19+F15</f>
        <v>43276800</v>
      </c>
      <c r="H20" s="13"/>
    </row>
    <row r="21" spans="1:8" ht="15" customHeight="1" x14ac:dyDescent="0.25">
      <c r="A21" s="602" t="s">
        <v>52</v>
      </c>
      <c r="B21" s="603"/>
      <c r="C21" s="603"/>
      <c r="D21" s="604"/>
      <c r="E21" s="19">
        <v>0.19</v>
      </c>
      <c r="F21" s="11">
        <f>F18*E21</f>
        <v>342608</v>
      </c>
      <c r="H21" s="14"/>
    </row>
    <row r="22" spans="1:8" x14ac:dyDescent="0.25">
      <c r="A22" s="596" t="s">
        <v>28</v>
      </c>
      <c r="B22" s="597"/>
      <c r="C22" s="597"/>
      <c r="D22" s="597"/>
      <c r="E22" s="598"/>
      <c r="F22" s="15">
        <f>F20+F21</f>
        <v>43619408</v>
      </c>
    </row>
  </sheetData>
  <mergeCells count="9">
    <mergeCell ref="A22:E22"/>
    <mergeCell ref="A1:F1"/>
    <mergeCell ref="A15:E15"/>
    <mergeCell ref="A16:D16"/>
    <mergeCell ref="A17:D17"/>
    <mergeCell ref="A18:D18"/>
    <mergeCell ref="A21:D21"/>
    <mergeCell ref="A19:D19"/>
    <mergeCell ref="A20:D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3" zoomScaleNormal="100" workbookViewId="0">
      <selection activeCell="H13" sqref="H13"/>
    </sheetView>
  </sheetViews>
  <sheetFormatPr baseColWidth="10" defaultRowHeight="15" x14ac:dyDescent="0.25"/>
  <cols>
    <col min="1" max="1" width="4.7109375" customWidth="1"/>
    <col min="2" max="2" width="31.85546875" customWidth="1"/>
    <col min="3" max="3" width="7.42578125" bestFit="1" customWidth="1"/>
    <col min="4" max="4" width="8.140625" customWidth="1"/>
    <col min="5" max="5" width="11.85546875" customWidth="1"/>
    <col min="6" max="6" width="14.42578125" customWidth="1"/>
    <col min="7" max="7" width="15" bestFit="1" customWidth="1"/>
    <col min="8" max="8" width="12.7109375" bestFit="1" customWidth="1"/>
  </cols>
  <sheetData>
    <row r="1" spans="1:10" ht="15.75" customHeight="1" thickBot="1" x14ac:dyDescent="0.3">
      <c r="A1" s="599" t="s">
        <v>46</v>
      </c>
      <c r="B1" s="600"/>
      <c r="C1" s="600"/>
      <c r="D1" s="600"/>
      <c r="E1" s="600"/>
      <c r="F1" s="601"/>
    </row>
    <row r="2" spans="1:10" ht="24" x14ac:dyDescent="0.25">
      <c r="A2" s="1" t="s">
        <v>0</v>
      </c>
      <c r="B2" s="2" t="s">
        <v>1</v>
      </c>
      <c r="C2" s="2" t="s">
        <v>2</v>
      </c>
      <c r="D2" s="2" t="s">
        <v>3</v>
      </c>
      <c r="E2" s="3" t="s">
        <v>4</v>
      </c>
      <c r="F2" s="4" t="s">
        <v>5</v>
      </c>
    </row>
    <row r="3" spans="1:10" x14ac:dyDescent="0.25">
      <c r="A3" s="5">
        <v>1</v>
      </c>
      <c r="B3" s="607" t="s">
        <v>47</v>
      </c>
      <c r="C3" s="607"/>
      <c r="D3" s="607"/>
      <c r="E3" s="607"/>
      <c r="F3" s="608"/>
    </row>
    <row r="4" spans="1:10" x14ac:dyDescent="0.25">
      <c r="A4" s="6" t="s">
        <v>6</v>
      </c>
      <c r="B4" s="7" t="s">
        <v>24</v>
      </c>
      <c r="C4" s="8" t="s">
        <v>7</v>
      </c>
      <c r="D4" s="9">
        <v>1</v>
      </c>
      <c r="E4" s="10">
        <v>1000000</v>
      </c>
      <c r="F4" s="11">
        <f>E4*D4</f>
        <v>1000000</v>
      </c>
    </row>
    <row r="5" spans="1:10" x14ac:dyDescent="0.25">
      <c r="A5" s="6" t="s">
        <v>8</v>
      </c>
      <c r="B5" s="7" t="s">
        <v>29</v>
      </c>
      <c r="C5" s="8" t="s">
        <v>30</v>
      </c>
      <c r="D5" s="9">
        <v>2</v>
      </c>
      <c r="E5" s="10">
        <v>130000</v>
      </c>
      <c r="F5" s="11">
        <f>E5*D5</f>
        <v>260000</v>
      </c>
    </row>
    <row r="6" spans="1:10" x14ac:dyDescent="0.25">
      <c r="A6" s="6" t="s">
        <v>11</v>
      </c>
      <c r="B6" s="7" t="s">
        <v>9</v>
      </c>
      <c r="C6" s="8" t="s">
        <v>10</v>
      </c>
      <c r="D6" s="9">
        <v>40</v>
      </c>
      <c r="E6" s="10">
        <v>5000</v>
      </c>
      <c r="F6" s="11">
        <f t="shared" ref="F6" si="0">D6*E6</f>
        <v>200000</v>
      </c>
      <c r="G6">
        <v>25</v>
      </c>
      <c r="H6">
        <v>75</v>
      </c>
      <c r="J6">
        <v>90</v>
      </c>
    </row>
    <row r="7" spans="1:10" ht="25.5" x14ac:dyDescent="0.25">
      <c r="A7" s="6" t="s">
        <v>12</v>
      </c>
      <c r="B7" s="7" t="s">
        <v>42</v>
      </c>
      <c r="C7" s="8" t="s">
        <v>10</v>
      </c>
      <c r="D7" s="9">
        <v>37</v>
      </c>
      <c r="E7" s="10">
        <v>55000</v>
      </c>
      <c r="F7" s="11">
        <f>+E7*D7</f>
        <v>2035000</v>
      </c>
    </row>
    <row r="8" spans="1:10" ht="25.5" x14ac:dyDescent="0.25">
      <c r="A8" s="6" t="s">
        <v>13</v>
      </c>
      <c r="B8" s="7" t="s">
        <v>43</v>
      </c>
      <c r="C8" s="8" t="s">
        <v>10</v>
      </c>
      <c r="D8" s="9">
        <v>3</v>
      </c>
      <c r="E8" s="10">
        <v>60000</v>
      </c>
      <c r="F8" s="11">
        <f t="shared" ref="F8" si="1">D8*E8</f>
        <v>180000</v>
      </c>
    </row>
    <row r="9" spans="1:10" ht="41.25" x14ac:dyDescent="0.25">
      <c r="A9" s="6" t="s">
        <v>25</v>
      </c>
      <c r="B9" s="7" t="s">
        <v>33</v>
      </c>
      <c r="C9" s="8" t="s">
        <v>14</v>
      </c>
      <c r="D9" s="9">
        <v>1</v>
      </c>
      <c r="E9" s="10">
        <v>230000</v>
      </c>
      <c r="F9" s="11">
        <f>D9*E9</f>
        <v>230000</v>
      </c>
    </row>
    <row r="10" spans="1:10" x14ac:dyDescent="0.25">
      <c r="A10" s="6" t="s">
        <v>15</v>
      </c>
      <c r="B10" s="7" t="s">
        <v>26</v>
      </c>
      <c r="C10" s="8" t="s">
        <v>27</v>
      </c>
      <c r="D10" s="9">
        <v>1</v>
      </c>
      <c r="E10" s="10">
        <v>500000</v>
      </c>
      <c r="F10" s="11">
        <f t="shared" ref="F10:F12" si="2">D10*E10</f>
        <v>500000</v>
      </c>
    </row>
    <row r="11" spans="1:10" x14ac:dyDescent="0.25">
      <c r="A11" s="6" t="s">
        <v>18</v>
      </c>
      <c r="B11" s="7" t="s">
        <v>16</v>
      </c>
      <c r="C11" s="8" t="s">
        <v>17</v>
      </c>
      <c r="D11" s="9">
        <v>3</v>
      </c>
      <c r="E11" s="10">
        <v>38000</v>
      </c>
      <c r="F11" s="11">
        <f t="shared" si="2"/>
        <v>114000</v>
      </c>
    </row>
    <row r="12" spans="1:10" ht="25.5" x14ac:dyDescent="0.25">
      <c r="A12" s="6" t="s">
        <v>20</v>
      </c>
      <c r="B12" s="7" t="s">
        <v>19</v>
      </c>
      <c r="C12" s="8" t="s">
        <v>7</v>
      </c>
      <c r="D12" s="9">
        <v>1</v>
      </c>
      <c r="E12" s="10">
        <v>300000</v>
      </c>
      <c r="F12" s="11">
        <f t="shared" si="2"/>
        <v>300000</v>
      </c>
    </row>
    <row r="13" spans="1:10" x14ac:dyDescent="0.25">
      <c r="A13" s="6" t="s">
        <v>38</v>
      </c>
      <c r="B13" s="7" t="s">
        <v>35</v>
      </c>
      <c r="C13" s="8" t="s">
        <v>7</v>
      </c>
      <c r="D13" s="9">
        <v>1</v>
      </c>
      <c r="E13" s="10">
        <v>12000000</v>
      </c>
      <c r="F13" s="11">
        <f>E13*D13</f>
        <v>12000000</v>
      </c>
    </row>
    <row r="14" spans="1:10" x14ac:dyDescent="0.25">
      <c r="A14" s="6" t="s">
        <v>39</v>
      </c>
      <c r="B14" s="7" t="s">
        <v>23</v>
      </c>
      <c r="C14" s="8" t="s">
        <v>7</v>
      </c>
      <c r="D14" s="9">
        <v>1</v>
      </c>
      <c r="E14" s="10">
        <v>6000000</v>
      </c>
      <c r="F14" s="11">
        <f>E14*D14</f>
        <v>6000000</v>
      </c>
    </row>
    <row r="15" spans="1:10" x14ac:dyDescent="0.25">
      <c r="A15" s="6" t="s">
        <v>40</v>
      </c>
      <c r="B15" s="7" t="s">
        <v>36</v>
      </c>
      <c r="C15" s="8" t="s">
        <v>7</v>
      </c>
      <c r="D15" s="9">
        <v>2</v>
      </c>
      <c r="E15" s="10">
        <v>2000000</v>
      </c>
      <c r="F15" s="11">
        <f>E15*D15</f>
        <v>4000000</v>
      </c>
    </row>
    <row r="16" spans="1:10" x14ac:dyDescent="0.25">
      <c r="A16" s="6" t="s">
        <v>41</v>
      </c>
      <c r="B16" s="7" t="s">
        <v>37</v>
      </c>
      <c r="C16" s="8" t="s">
        <v>7</v>
      </c>
      <c r="D16" s="9">
        <v>1</v>
      </c>
      <c r="E16" s="10">
        <v>1200000</v>
      </c>
      <c r="F16" s="11">
        <f>E16*D16</f>
        <v>1200000</v>
      </c>
    </row>
    <row r="17" spans="1:8" x14ac:dyDescent="0.25">
      <c r="A17" s="596" t="s">
        <v>21</v>
      </c>
      <c r="B17" s="597"/>
      <c r="C17" s="597"/>
      <c r="D17" s="597"/>
      <c r="E17" s="598"/>
      <c r="F17" s="15">
        <f>SUM(F4:F16)</f>
        <v>28019000</v>
      </c>
      <c r="H17" s="12"/>
    </row>
    <row r="18" spans="1:8" x14ac:dyDescent="0.25">
      <c r="A18" s="605" t="s">
        <v>34</v>
      </c>
      <c r="B18" s="606"/>
      <c r="C18" s="606"/>
      <c r="D18" s="606"/>
      <c r="E18" s="606"/>
      <c r="F18" s="11">
        <f>F17*0.05</f>
        <v>1400950</v>
      </c>
      <c r="H18" s="13"/>
    </row>
    <row r="19" spans="1:8" x14ac:dyDescent="0.25">
      <c r="A19" s="605" t="s">
        <v>32</v>
      </c>
      <c r="B19" s="606"/>
      <c r="C19" s="606"/>
      <c r="D19" s="606"/>
      <c r="E19" s="606"/>
      <c r="F19" s="11">
        <f>F17*0.1</f>
        <v>2801900</v>
      </c>
      <c r="H19" s="13"/>
    </row>
    <row r="20" spans="1:8" x14ac:dyDescent="0.25">
      <c r="A20" s="605" t="s">
        <v>31</v>
      </c>
      <c r="B20" s="606"/>
      <c r="C20" s="606"/>
      <c r="D20" s="606"/>
      <c r="E20" s="606"/>
      <c r="F20" s="11">
        <f>F17*0.05</f>
        <v>1400950</v>
      </c>
      <c r="H20" s="13"/>
    </row>
    <row r="21" spans="1:8" x14ac:dyDescent="0.25">
      <c r="A21" s="605" t="s">
        <v>22</v>
      </c>
      <c r="B21" s="606"/>
      <c r="C21" s="606"/>
      <c r="D21" s="606"/>
      <c r="E21" s="606"/>
      <c r="F21" s="11">
        <f>F20*0.19</f>
        <v>266180.5</v>
      </c>
      <c r="H21" s="14"/>
    </row>
    <row r="22" spans="1:8" x14ac:dyDescent="0.25">
      <c r="A22" s="596" t="s">
        <v>28</v>
      </c>
      <c r="B22" s="597"/>
      <c r="C22" s="597"/>
      <c r="D22" s="597"/>
      <c r="E22" s="598"/>
      <c r="F22" s="15">
        <f>SUM(F17:F21)</f>
        <v>33888980.5</v>
      </c>
    </row>
  </sheetData>
  <mergeCells count="8">
    <mergeCell ref="A1:F1"/>
    <mergeCell ref="A21:E21"/>
    <mergeCell ref="A22:E22"/>
    <mergeCell ref="B3:F3"/>
    <mergeCell ref="A17:E17"/>
    <mergeCell ref="A18:E18"/>
    <mergeCell ref="A19:E19"/>
    <mergeCell ref="A20:E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B1:J14"/>
  <sheetViews>
    <sheetView view="pageBreakPreview" zoomScale="60" zoomScaleNormal="145" workbookViewId="0">
      <selection activeCell="G17" sqref="G17"/>
    </sheetView>
  </sheetViews>
  <sheetFormatPr baseColWidth="10" defaultRowHeight="15" x14ac:dyDescent="0.25"/>
  <cols>
    <col min="1" max="1" width="11.42578125" customWidth="1"/>
    <col min="5" max="5" width="19" customWidth="1"/>
    <col min="7" max="7" width="26.42578125" customWidth="1"/>
    <col min="9" max="9" width="19" customWidth="1"/>
  </cols>
  <sheetData>
    <row r="1" spans="2:10" ht="15.75" customHeight="1" thickBot="1" x14ac:dyDescent="0.3"/>
    <row r="2" spans="2:10" ht="15.75" customHeight="1" thickBot="1" x14ac:dyDescent="0.3">
      <c r="B2" s="613" t="s">
        <v>83</v>
      </c>
      <c r="C2" s="614"/>
      <c r="D2" s="614"/>
      <c r="E2" s="614"/>
      <c r="F2" s="614"/>
      <c r="G2" s="615"/>
    </row>
    <row r="3" spans="2:10" ht="15.75" x14ac:dyDescent="0.25">
      <c r="B3" s="624" t="s">
        <v>84</v>
      </c>
      <c r="C3" s="611"/>
      <c r="D3" s="611"/>
      <c r="E3" s="611"/>
      <c r="F3" s="611" t="s">
        <v>85</v>
      </c>
      <c r="G3" s="612"/>
    </row>
    <row r="4" spans="2:10" ht="15.75" x14ac:dyDescent="0.25">
      <c r="B4" s="620" t="s">
        <v>489</v>
      </c>
      <c r="C4" s="621"/>
      <c r="D4" s="621"/>
      <c r="E4" s="621"/>
      <c r="F4" s="616">
        <f>'PRE Pozo Exploratorio'!M17</f>
        <v>167764916.94</v>
      </c>
      <c r="G4" s="617"/>
      <c r="I4" s="222"/>
      <c r="J4" s="221"/>
    </row>
    <row r="5" spans="2:10" ht="15.75" x14ac:dyDescent="0.25">
      <c r="B5" s="620" t="s">
        <v>490</v>
      </c>
      <c r="C5" s="621"/>
      <c r="D5" s="621"/>
      <c r="E5" s="621"/>
      <c r="F5" s="616">
        <f>'PRE Ampliacion y completamiento'!M26</f>
        <v>290689794.94999999</v>
      </c>
      <c r="G5" s="617"/>
      <c r="I5" s="222"/>
      <c r="J5" s="221"/>
    </row>
    <row r="6" spans="2:10" ht="15.75" x14ac:dyDescent="0.25">
      <c r="B6" s="620" t="s">
        <v>82</v>
      </c>
      <c r="C6" s="621"/>
      <c r="D6" s="621"/>
      <c r="E6" s="621"/>
      <c r="F6" s="618">
        <f>F4+F5</f>
        <v>458454711.88999999</v>
      </c>
      <c r="G6" s="619"/>
      <c r="I6" s="222"/>
      <c r="J6" s="221"/>
    </row>
    <row r="7" spans="2:10" ht="15.75" x14ac:dyDescent="0.25">
      <c r="B7" s="622" t="s">
        <v>91</v>
      </c>
      <c r="C7" s="623"/>
      <c r="D7" s="623"/>
      <c r="E7" s="623"/>
      <c r="F7" s="609">
        <f>Interventoria!J21</f>
        <v>35127848</v>
      </c>
      <c r="G7" s="610"/>
      <c r="I7" s="222"/>
      <c r="J7" s="221"/>
    </row>
    <row r="8" spans="2:10" ht="16.5" thickBot="1" x14ac:dyDescent="0.3">
      <c r="B8" s="632" t="s">
        <v>492</v>
      </c>
      <c r="C8" s="633"/>
      <c r="D8" s="633"/>
      <c r="E8" s="633"/>
      <c r="F8" s="630">
        <f>+F6+F7</f>
        <v>493582559.88999999</v>
      </c>
      <c r="G8" s="631"/>
      <c r="I8" s="222"/>
      <c r="J8" s="221"/>
    </row>
    <row r="9" spans="2:10" ht="16.5" thickBot="1" x14ac:dyDescent="0.3">
      <c r="B9" s="626"/>
      <c r="C9" s="627"/>
      <c r="D9" s="627"/>
      <c r="E9" s="627"/>
      <c r="F9" s="628"/>
      <c r="G9" s="629"/>
    </row>
    <row r="10" spans="2:10" x14ac:dyDescent="0.25">
      <c r="B10" s="634"/>
      <c r="C10" s="634"/>
      <c r="D10" s="634"/>
      <c r="E10" s="634"/>
      <c r="F10" s="635"/>
      <c r="G10" s="635"/>
    </row>
    <row r="11" spans="2:10" x14ac:dyDescent="0.25">
      <c r="G11" s="221"/>
      <c r="I11" s="221"/>
    </row>
    <row r="12" spans="2:10" x14ac:dyDescent="0.25">
      <c r="B12" s="625"/>
      <c r="C12" s="625"/>
      <c r="D12" s="625"/>
      <c r="E12" s="625"/>
      <c r="I12" s="221"/>
    </row>
    <row r="13" spans="2:10" x14ac:dyDescent="0.25">
      <c r="G13" s="221"/>
      <c r="I13" s="221"/>
    </row>
    <row r="14" spans="2:10" x14ac:dyDescent="0.25">
      <c r="I14" s="221"/>
    </row>
  </sheetData>
  <mergeCells count="18">
    <mergeCell ref="B12:E12"/>
    <mergeCell ref="B9:E9"/>
    <mergeCell ref="F9:G9"/>
    <mergeCell ref="F8:G8"/>
    <mergeCell ref="B8:E8"/>
    <mergeCell ref="B10:E10"/>
    <mergeCell ref="F10:G10"/>
    <mergeCell ref="F7:G7"/>
    <mergeCell ref="F3:G3"/>
    <mergeCell ref="B2:G2"/>
    <mergeCell ref="F4:G4"/>
    <mergeCell ref="F5:G5"/>
    <mergeCell ref="F6:G6"/>
    <mergeCell ref="B4:E4"/>
    <mergeCell ref="B5:E5"/>
    <mergeCell ref="B6:E6"/>
    <mergeCell ref="B7:E7"/>
    <mergeCell ref="B3:E3"/>
  </mergeCells>
  <pageMargins left="0.7" right="0.7" top="0.75" bottom="0.75" header="0.3" footer="0.3"/>
  <pageSetup paperSize="9" scale="7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56"/>
  <sheetViews>
    <sheetView view="pageBreakPreview" zoomScaleNormal="100" zoomScaleSheetLayoutView="100" workbookViewId="0">
      <selection activeCell="L24" sqref="L24"/>
    </sheetView>
  </sheetViews>
  <sheetFormatPr baseColWidth="10" defaultColWidth="9.140625" defaultRowHeight="15" x14ac:dyDescent="0.25"/>
  <cols>
    <col min="1" max="7" width="11.42578125" customWidth="1"/>
    <col min="8" max="8" width="13.85546875" customWidth="1"/>
    <col min="9" max="9" width="17.42578125" customWidth="1"/>
    <col min="10" max="10" width="6.140625" customWidth="1"/>
  </cols>
  <sheetData>
    <row r="1" spans="1:10" ht="18" x14ac:dyDescent="0.25">
      <c r="A1" s="427"/>
      <c r="B1" s="428"/>
      <c r="C1" s="428"/>
      <c r="D1" s="428"/>
      <c r="E1" s="428"/>
      <c r="F1" s="428"/>
      <c r="G1" s="428"/>
      <c r="H1" s="428"/>
      <c r="I1" s="429"/>
    </row>
    <row r="2" spans="1:10" ht="18" x14ac:dyDescent="0.25">
      <c r="A2" s="668" t="s">
        <v>421</v>
      </c>
      <c r="B2" s="669"/>
      <c r="C2" s="669"/>
      <c r="D2" s="669"/>
      <c r="E2" s="669"/>
      <c r="F2" s="669"/>
      <c r="G2" s="669"/>
      <c r="H2" s="669"/>
      <c r="I2" s="670"/>
    </row>
    <row r="3" spans="1:10" ht="15.75" thickBot="1" x14ac:dyDescent="0.3">
      <c r="A3" s="671"/>
      <c r="B3" s="672"/>
      <c r="C3" s="672"/>
      <c r="D3" s="672"/>
      <c r="E3" s="672"/>
      <c r="F3" s="672"/>
      <c r="G3" s="672"/>
      <c r="H3" s="672"/>
      <c r="I3" s="430"/>
    </row>
    <row r="4" spans="1:10" ht="16.5" thickBot="1" x14ac:dyDescent="0.3">
      <c r="A4" s="484"/>
      <c r="B4" s="673" t="s">
        <v>117</v>
      </c>
      <c r="C4" s="674"/>
      <c r="D4" s="674"/>
      <c r="E4" s="674"/>
      <c r="F4" s="674"/>
      <c r="G4" s="674"/>
      <c r="H4" s="675"/>
      <c r="I4" s="485" t="s">
        <v>422</v>
      </c>
    </row>
    <row r="5" spans="1:10" ht="16.5" thickBot="1" x14ac:dyDescent="0.3">
      <c r="A5" s="486" t="s">
        <v>423</v>
      </c>
      <c r="B5" s="648" t="s">
        <v>424</v>
      </c>
      <c r="C5" s="649"/>
      <c r="D5" s="649"/>
      <c r="E5" s="649"/>
      <c r="F5" s="649"/>
      <c r="G5" s="649"/>
      <c r="H5" s="649"/>
      <c r="I5" s="650"/>
    </row>
    <row r="6" spans="1:10" ht="15.75" x14ac:dyDescent="0.25">
      <c r="A6" s="431">
        <v>1.1000000000000001</v>
      </c>
      <c r="B6" s="667" t="s">
        <v>425</v>
      </c>
      <c r="C6" s="676"/>
      <c r="D6" s="676"/>
      <c r="E6" s="676"/>
      <c r="F6" s="676"/>
      <c r="G6" s="676"/>
      <c r="H6" s="676"/>
      <c r="I6" s="432">
        <v>1</v>
      </c>
    </row>
    <row r="7" spans="1:10" ht="15.75" x14ac:dyDescent="0.25">
      <c r="A7" s="433">
        <v>1.2</v>
      </c>
      <c r="B7" s="664" t="s">
        <v>426</v>
      </c>
      <c r="C7" s="654"/>
      <c r="D7" s="654"/>
      <c r="E7" s="435">
        <v>1</v>
      </c>
      <c r="F7" s="434" t="s">
        <v>427</v>
      </c>
      <c r="G7" s="436"/>
      <c r="H7" s="435"/>
      <c r="I7" s="437">
        <v>0.08</v>
      </c>
    </row>
    <row r="8" spans="1:10" ht="15.75" x14ac:dyDescent="0.25">
      <c r="A8" s="433">
        <v>1.3</v>
      </c>
      <c r="B8" s="664" t="s">
        <v>428</v>
      </c>
      <c r="C8" s="654"/>
      <c r="D8" s="654"/>
      <c r="E8" s="435">
        <v>1</v>
      </c>
      <c r="F8" s="434" t="s">
        <v>427</v>
      </c>
      <c r="G8" s="436"/>
      <c r="H8" s="435"/>
      <c r="I8" s="437">
        <f>1/12</f>
        <v>8.3333333333333329E-2</v>
      </c>
    </row>
    <row r="9" spans="1:10" ht="15.75" x14ac:dyDescent="0.25">
      <c r="A9" s="433">
        <v>1.4</v>
      </c>
      <c r="B9" s="664" t="s">
        <v>429</v>
      </c>
      <c r="C9" s="654"/>
      <c r="D9" s="654"/>
      <c r="E9" s="435">
        <v>0.01</v>
      </c>
      <c r="F9" s="434" t="s">
        <v>430</v>
      </c>
      <c r="G9" s="436"/>
      <c r="H9" s="435"/>
      <c r="I9" s="437">
        <v>0.01</v>
      </c>
    </row>
    <row r="10" spans="1:10" ht="15.75" x14ac:dyDescent="0.25">
      <c r="A10" s="433">
        <v>1.5</v>
      </c>
      <c r="B10" s="664" t="s">
        <v>431</v>
      </c>
      <c r="C10" s="654"/>
      <c r="D10" s="654"/>
      <c r="E10" s="654"/>
      <c r="F10" s="654"/>
      <c r="G10" s="654"/>
      <c r="H10" s="654"/>
      <c r="I10" s="437">
        <v>4.2000000000000003E-2</v>
      </c>
    </row>
    <row r="11" spans="1:10" ht="15.75" x14ac:dyDescent="0.25">
      <c r="A11" s="433">
        <v>1.6</v>
      </c>
      <c r="B11" s="664" t="s">
        <v>432</v>
      </c>
      <c r="C11" s="654"/>
      <c r="D11" s="654"/>
      <c r="E11" s="654"/>
      <c r="F11" s="654"/>
      <c r="G11" s="654"/>
      <c r="H11" s="654"/>
      <c r="I11" s="437">
        <v>6.9599999999999995E-2</v>
      </c>
    </row>
    <row r="12" spans="1:10" ht="15.75" x14ac:dyDescent="0.25">
      <c r="A12" s="433">
        <v>1.7</v>
      </c>
      <c r="B12" s="664" t="s">
        <v>433</v>
      </c>
      <c r="C12" s="654"/>
      <c r="D12" s="654"/>
      <c r="E12" s="654"/>
      <c r="F12" s="654"/>
      <c r="G12" s="654"/>
      <c r="H12" s="654"/>
      <c r="I12" s="437">
        <v>0.02</v>
      </c>
    </row>
    <row r="13" spans="1:10" ht="15.75" x14ac:dyDescent="0.25">
      <c r="A13" s="433">
        <v>1.8</v>
      </c>
      <c r="B13" s="664" t="s">
        <v>434</v>
      </c>
      <c r="C13" s="654"/>
      <c r="D13" s="654"/>
      <c r="E13" s="654"/>
      <c r="F13" s="654"/>
      <c r="G13" s="654"/>
      <c r="H13" s="654"/>
      <c r="I13" s="437">
        <v>0.03</v>
      </c>
    </row>
    <row r="14" spans="1:10" ht="15.75" x14ac:dyDescent="0.25">
      <c r="A14" s="433">
        <v>1.9</v>
      </c>
      <c r="B14" s="664" t="s">
        <v>435</v>
      </c>
      <c r="C14" s="654"/>
      <c r="D14" s="654"/>
      <c r="E14" s="654"/>
      <c r="F14" s="654"/>
      <c r="G14" s="654"/>
      <c r="H14" s="654"/>
      <c r="I14" s="437">
        <v>0.20499999999999999</v>
      </c>
    </row>
    <row r="15" spans="1:10" ht="15.75" x14ac:dyDescent="0.25">
      <c r="A15" s="433">
        <v>2</v>
      </c>
      <c r="B15" s="664" t="s">
        <v>436</v>
      </c>
      <c r="C15" s="654"/>
      <c r="D15" s="654"/>
      <c r="E15" s="654"/>
      <c r="F15" s="654"/>
      <c r="G15" s="654"/>
      <c r="H15" s="654"/>
      <c r="I15" s="437">
        <v>0.04</v>
      </c>
    </row>
    <row r="16" spans="1:10" ht="15.75" x14ac:dyDescent="0.25">
      <c r="A16" s="433">
        <v>2.1</v>
      </c>
      <c r="B16" s="664" t="s">
        <v>437</v>
      </c>
      <c r="C16" s="654"/>
      <c r="D16" s="654"/>
      <c r="E16" s="654"/>
      <c r="F16" s="654"/>
      <c r="G16" s="654"/>
      <c r="H16" s="654"/>
      <c r="I16" s="437">
        <v>0.01</v>
      </c>
      <c r="J16" s="438"/>
    </row>
    <row r="17" spans="1:9" ht="16.5" thickBot="1" x14ac:dyDescent="0.3">
      <c r="A17" s="439">
        <v>2.2000000000000002</v>
      </c>
      <c r="B17" s="665" t="s">
        <v>438</v>
      </c>
      <c r="C17" s="662"/>
      <c r="D17" s="662"/>
      <c r="E17" s="662"/>
      <c r="F17" s="662"/>
      <c r="G17" s="662"/>
      <c r="H17" s="662"/>
      <c r="I17" s="440">
        <v>0.05</v>
      </c>
    </row>
    <row r="18" spans="1:9" ht="16.5" thickBot="1" x14ac:dyDescent="0.3">
      <c r="A18" s="441"/>
      <c r="B18" s="442"/>
      <c r="C18" s="443"/>
      <c r="D18" s="443"/>
      <c r="E18" s="443"/>
      <c r="F18" s="646" t="s">
        <v>439</v>
      </c>
      <c r="G18" s="647"/>
      <c r="H18" s="647"/>
      <c r="I18" s="487">
        <f>SUM(I6:I17)</f>
        <v>1.6399333333333337</v>
      </c>
    </row>
    <row r="19" spans="1:9" ht="15.75" x14ac:dyDescent="0.25">
      <c r="A19" s="444"/>
      <c r="B19" s="445"/>
      <c r="C19" s="445"/>
      <c r="D19" s="445"/>
      <c r="E19" s="445"/>
      <c r="F19" s="446"/>
      <c r="G19" s="445"/>
      <c r="H19" s="447"/>
      <c r="I19" s="448"/>
    </row>
    <row r="20" spans="1:9" ht="16.5" thickBot="1" x14ac:dyDescent="0.3">
      <c r="A20" s="449"/>
      <c r="B20" s="450"/>
      <c r="C20" s="450"/>
      <c r="D20" s="450"/>
      <c r="E20" s="450"/>
      <c r="F20" s="451"/>
      <c r="G20" s="450"/>
      <c r="H20" s="452"/>
      <c r="I20" s="453"/>
    </row>
    <row r="21" spans="1:9" ht="16.5" thickBot="1" x14ac:dyDescent="0.3">
      <c r="A21" s="486" t="s">
        <v>440</v>
      </c>
      <c r="B21" s="648" t="s">
        <v>441</v>
      </c>
      <c r="C21" s="649"/>
      <c r="D21" s="649"/>
      <c r="E21" s="649"/>
      <c r="F21" s="649"/>
      <c r="G21" s="649"/>
      <c r="H21" s="649"/>
      <c r="I21" s="650"/>
    </row>
    <row r="22" spans="1:9" ht="15.75" x14ac:dyDescent="0.25">
      <c r="A22" s="454">
        <v>3.1</v>
      </c>
      <c r="B22" s="666" t="s">
        <v>442</v>
      </c>
      <c r="C22" s="667"/>
      <c r="D22" s="667"/>
      <c r="E22" s="667"/>
      <c r="F22" s="667"/>
      <c r="G22" s="667"/>
      <c r="H22" s="667"/>
      <c r="I22" s="432">
        <v>0.01</v>
      </c>
    </row>
    <row r="23" spans="1:9" ht="15.75" x14ac:dyDescent="0.25">
      <c r="A23" s="455">
        <v>3.2</v>
      </c>
      <c r="B23" s="653" t="s">
        <v>443</v>
      </c>
      <c r="C23" s="654"/>
      <c r="D23" s="654"/>
      <c r="E23" s="654"/>
      <c r="F23" s="654"/>
      <c r="G23" s="654"/>
      <c r="H23" s="654"/>
      <c r="I23" s="437">
        <v>5.0000000000000001E-3</v>
      </c>
    </row>
    <row r="24" spans="1:9" ht="15.75" x14ac:dyDescent="0.25">
      <c r="A24" s="455">
        <v>3.3</v>
      </c>
      <c r="B24" s="653" t="s">
        <v>444</v>
      </c>
      <c r="C24" s="654"/>
      <c r="D24" s="654"/>
      <c r="E24" s="654"/>
      <c r="F24" s="654"/>
      <c r="G24" s="654"/>
      <c r="H24" s="654"/>
      <c r="I24" s="437">
        <v>0.01</v>
      </c>
    </row>
    <row r="25" spans="1:9" ht="15.75" x14ac:dyDescent="0.25">
      <c r="A25" s="455">
        <v>3.4</v>
      </c>
      <c r="B25" s="653" t="s">
        <v>445</v>
      </c>
      <c r="C25" s="654"/>
      <c r="D25" s="654"/>
      <c r="E25" s="654"/>
      <c r="F25" s="654"/>
      <c r="G25" s="654"/>
      <c r="H25" s="654"/>
      <c r="I25" s="437">
        <v>0.01</v>
      </c>
    </row>
    <row r="26" spans="1:9" ht="15.75" x14ac:dyDescent="0.25">
      <c r="A26" s="455">
        <v>3.5</v>
      </c>
      <c r="B26" s="653" t="s">
        <v>446</v>
      </c>
      <c r="C26" s="654"/>
      <c r="D26" s="654"/>
      <c r="E26" s="654"/>
      <c r="F26" s="654"/>
      <c r="G26" s="654"/>
      <c r="H26" s="654"/>
      <c r="I26" s="437">
        <v>5.0000000000000001E-3</v>
      </c>
    </row>
    <row r="27" spans="1:9" ht="16.5" thickBot="1" x14ac:dyDescent="0.3">
      <c r="A27" s="456">
        <v>3.6</v>
      </c>
      <c r="B27" s="663" t="s">
        <v>447</v>
      </c>
      <c r="C27" s="662"/>
      <c r="D27" s="662"/>
      <c r="E27" s="662"/>
      <c r="F27" s="662"/>
      <c r="G27" s="662"/>
      <c r="H27" s="662"/>
      <c r="I27" s="440">
        <v>5.0000000000000001E-3</v>
      </c>
    </row>
    <row r="28" spans="1:9" ht="16.5" thickBot="1" x14ac:dyDescent="0.3">
      <c r="A28" s="644"/>
      <c r="B28" s="645"/>
      <c r="C28" s="645"/>
      <c r="D28" s="645"/>
      <c r="E28" s="645"/>
      <c r="F28" s="646" t="s">
        <v>439</v>
      </c>
      <c r="G28" s="647"/>
      <c r="H28" s="647"/>
      <c r="I28" s="487">
        <f>SUM(I22:I27)</f>
        <v>4.4999999999999998E-2</v>
      </c>
    </row>
    <row r="29" spans="1:9" ht="16.5" thickBot="1" x14ac:dyDescent="0.3">
      <c r="A29" s="457"/>
      <c r="B29" s="458"/>
      <c r="C29" s="458"/>
      <c r="D29" s="458"/>
      <c r="E29" s="458"/>
      <c r="F29" s="459"/>
      <c r="G29" s="458"/>
      <c r="H29" s="460"/>
      <c r="I29" s="461"/>
    </row>
    <row r="30" spans="1:9" ht="16.5" thickBot="1" x14ac:dyDescent="0.3">
      <c r="A30" s="486" t="s">
        <v>448</v>
      </c>
      <c r="B30" s="648" t="s">
        <v>449</v>
      </c>
      <c r="C30" s="649"/>
      <c r="D30" s="649"/>
      <c r="E30" s="649"/>
      <c r="F30" s="649"/>
      <c r="G30" s="649"/>
      <c r="H30" s="649"/>
      <c r="I30" s="650"/>
    </row>
    <row r="31" spans="1:9" ht="15.75" x14ac:dyDescent="0.25">
      <c r="A31" s="462">
        <v>4.0999999999999996</v>
      </c>
      <c r="B31" s="651" t="s">
        <v>450</v>
      </c>
      <c r="C31" s="652"/>
      <c r="D31" s="652"/>
      <c r="E31" s="652"/>
      <c r="F31" s="652"/>
      <c r="G31" s="652"/>
      <c r="H31" s="652"/>
      <c r="I31" s="432">
        <v>5.3E-3</v>
      </c>
    </row>
    <row r="32" spans="1:9" ht="15.75" x14ac:dyDescent="0.25">
      <c r="A32" s="455">
        <v>4.2</v>
      </c>
      <c r="B32" s="653" t="s">
        <v>451</v>
      </c>
      <c r="C32" s="654"/>
      <c r="D32" s="654"/>
      <c r="E32" s="654"/>
      <c r="F32" s="654"/>
      <c r="G32" s="654"/>
      <c r="H32" s="654"/>
      <c r="I32" s="437">
        <v>0.01</v>
      </c>
    </row>
    <row r="33" spans="1:9" ht="16.5" thickBot="1" x14ac:dyDescent="0.3">
      <c r="A33" s="455">
        <v>4.3</v>
      </c>
      <c r="B33" s="653" t="s">
        <v>452</v>
      </c>
      <c r="C33" s="654"/>
      <c r="D33" s="654"/>
      <c r="E33" s="654"/>
      <c r="F33" s="654"/>
      <c r="G33" s="654"/>
      <c r="H33" s="654"/>
      <c r="I33" s="437">
        <v>2.6499999999999999E-2</v>
      </c>
    </row>
    <row r="34" spans="1:9" ht="16.5" thickBot="1" x14ac:dyDescent="0.3">
      <c r="A34" s="463"/>
      <c r="B34" s="464"/>
      <c r="C34" s="464"/>
      <c r="D34" s="464"/>
      <c r="E34" s="464"/>
      <c r="F34" s="655" t="s">
        <v>439</v>
      </c>
      <c r="G34" s="656"/>
      <c r="H34" s="656"/>
      <c r="I34" s="490">
        <f>SUM(I31:I33)</f>
        <v>4.1800000000000004E-2</v>
      </c>
    </row>
    <row r="35" spans="1:9" ht="16.5" thickBot="1" x14ac:dyDescent="0.3">
      <c r="A35" s="444"/>
      <c r="B35" s="445"/>
      <c r="C35" s="445"/>
      <c r="D35" s="445"/>
      <c r="E35" s="445"/>
      <c r="F35" s="446"/>
      <c r="G35" s="445"/>
      <c r="H35" s="447"/>
      <c r="I35" s="448"/>
    </row>
    <row r="36" spans="1:9" ht="16.5" thickBot="1" x14ac:dyDescent="0.3">
      <c r="A36" s="488" t="s">
        <v>453</v>
      </c>
      <c r="B36" s="657" t="s">
        <v>454</v>
      </c>
      <c r="C36" s="658"/>
      <c r="D36" s="658"/>
      <c r="E36" s="658"/>
      <c r="F36" s="659" t="s">
        <v>439</v>
      </c>
      <c r="G36" s="658"/>
      <c r="H36" s="658"/>
      <c r="I36" s="489">
        <v>0.1</v>
      </c>
    </row>
    <row r="37" spans="1:9" ht="15.75" x14ac:dyDescent="0.25">
      <c r="A37" s="444"/>
      <c r="B37" s="445"/>
      <c r="C37" s="445"/>
      <c r="D37" s="445"/>
      <c r="E37" s="445"/>
      <c r="F37" s="446"/>
      <c r="G37" s="445"/>
      <c r="H37" s="447"/>
      <c r="I37" s="448"/>
    </row>
    <row r="38" spans="1:9" ht="15.75" x14ac:dyDescent="0.25">
      <c r="A38" s="465"/>
      <c r="B38" s="436"/>
      <c r="C38" s="436"/>
      <c r="D38" s="436"/>
      <c r="E38" s="436"/>
      <c r="F38" s="466"/>
      <c r="G38" s="436"/>
      <c r="H38" s="435"/>
      <c r="I38" s="467"/>
    </row>
    <row r="39" spans="1:9" ht="18" x14ac:dyDescent="0.25">
      <c r="A39" s="660" t="s">
        <v>455</v>
      </c>
      <c r="B39" s="654"/>
      <c r="C39" s="654"/>
      <c r="D39" s="654"/>
      <c r="E39" s="654"/>
      <c r="F39" s="654"/>
      <c r="G39" s="654"/>
      <c r="H39" s="654"/>
      <c r="I39" s="468">
        <f>+I36+I34+I28+I18</f>
        <v>1.8267333333333338</v>
      </c>
    </row>
    <row r="40" spans="1:9" ht="18.75" thickBot="1" x14ac:dyDescent="0.3">
      <c r="A40" s="661" t="s">
        <v>456</v>
      </c>
      <c r="B40" s="662"/>
      <c r="C40" s="662"/>
      <c r="D40" s="662"/>
      <c r="E40" s="662"/>
      <c r="F40" s="662"/>
      <c r="G40" s="662"/>
      <c r="H40" s="662"/>
      <c r="I40" s="469">
        <f>+ROUND(I39,2)</f>
        <v>1.83</v>
      </c>
    </row>
    <row r="41" spans="1:9" x14ac:dyDescent="0.25">
      <c r="A41" s="470"/>
      <c r="B41" s="471"/>
      <c r="C41" s="471"/>
      <c r="D41" s="471"/>
      <c r="E41" s="471"/>
      <c r="F41" s="471"/>
      <c r="G41" s="471"/>
      <c r="H41" s="471"/>
      <c r="I41" s="472"/>
    </row>
    <row r="42" spans="1:9" x14ac:dyDescent="0.25">
      <c r="A42" s="426"/>
      <c r="I42" s="473"/>
    </row>
    <row r="43" spans="1:9" x14ac:dyDescent="0.25">
      <c r="A43" s="426"/>
      <c r="I43" s="473"/>
    </row>
    <row r="44" spans="1:9" x14ac:dyDescent="0.25">
      <c r="A44" s="474"/>
      <c r="B44" s="224"/>
      <c r="C44" s="224"/>
      <c r="D44" s="224"/>
      <c r="E44" s="223"/>
      <c r="F44" s="223"/>
      <c r="G44" s="224"/>
      <c r="H44" s="224"/>
      <c r="I44" s="475"/>
    </row>
    <row r="45" spans="1:9" x14ac:dyDescent="0.25">
      <c r="A45" s="476" t="s">
        <v>457</v>
      </c>
      <c r="B45" s="636" t="s">
        <v>344</v>
      </c>
      <c r="C45" s="636"/>
      <c r="D45" s="636"/>
      <c r="E45" s="400"/>
      <c r="F45" s="477" t="s">
        <v>458</v>
      </c>
      <c r="G45" s="636" t="s">
        <v>344</v>
      </c>
      <c r="H45" s="636"/>
      <c r="I45" s="643"/>
    </row>
    <row r="46" spans="1:9" x14ac:dyDescent="0.25">
      <c r="A46" s="474"/>
      <c r="B46" s="637" t="s">
        <v>147</v>
      </c>
      <c r="C46" s="637"/>
      <c r="D46" s="637"/>
      <c r="E46" s="478"/>
      <c r="F46" s="478"/>
      <c r="G46" s="637" t="s">
        <v>147</v>
      </c>
      <c r="H46" s="637"/>
      <c r="I46" s="639"/>
    </row>
    <row r="47" spans="1:9" ht="15" customHeight="1" x14ac:dyDescent="0.25">
      <c r="A47" s="474"/>
      <c r="B47" s="638" t="s">
        <v>459</v>
      </c>
      <c r="C47" s="638"/>
      <c r="D47" s="638"/>
      <c r="E47" s="479"/>
      <c r="F47" s="479"/>
      <c r="G47" s="638" t="s">
        <v>460</v>
      </c>
      <c r="H47" s="638"/>
      <c r="I47" s="640"/>
    </row>
    <row r="48" spans="1:9" ht="15.75" thickBot="1" x14ac:dyDescent="0.3">
      <c r="A48" s="480"/>
      <c r="B48" s="641"/>
      <c r="C48" s="641"/>
      <c r="D48" s="641"/>
      <c r="E48" s="481"/>
      <c r="F48" s="481"/>
      <c r="G48" s="641"/>
      <c r="H48" s="641"/>
      <c r="I48" s="642"/>
    </row>
    <row r="53" spans="3:7" x14ac:dyDescent="0.25">
      <c r="C53" s="482"/>
      <c r="D53" s="636"/>
      <c r="E53" s="636"/>
      <c r="F53" s="636"/>
      <c r="G53" s="636"/>
    </row>
    <row r="54" spans="3:7" x14ac:dyDescent="0.25">
      <c r="C54" s="483"/>
      <c r="D54" s="637"/>
      <c r="E54" s="637"/>
      <c r="F54" s="637"/>
      <c r="G54" s="637"/>
    </row>
    <row r="55" spans="3:7" x14ac:dyDescent="0.25">
      <c r="C55" s="483"/>
      <c r="D55" s="638"/>
      <c r="E55" s="638"/>
      <c r="F55" s="638"/>
      <c r="G55" s="638"/>
    </row>
    <row r="56" spans="3:7" x14ac:dyDescent="0.25">
      <c r="D56" s="637"/>
      <c r="E56" s="637"/>
      <c r="F56" s="637"/>
      <c r="G56" s="637"/>
    </row>
  </sheetData>
  <mergeCells count="47">
    <mergeCell ref="B13:H13"/>
    <mergeCell ref="A2:I2"/>
    <mergeCell ref="A3:H3"/>
    <mergeCell ref="B4:H4"/>
    <mergeCell ref="B5:I5"/>
    <mergeCell ref="B6:H6"/>
    <mergeCell ref="B7:D7"/>
    <mergeCell ref="B8:D8"/>
    <mergeCell ref="B9:D9"/>
    <mergeCell ref="B10:H10"/>
    <mergeCell ref="B11:H11"/>
    <mergeCell ref="B12:H12"/>
    <mergeCell ref="B27:H27"/>
    <mergeCell ref="B14:H14"/>
    <mergeCell ref="B15:H15"/>
    <mergeCell ref="B16:H16"/>
    <mergeCell ref="B17:H17"/>
    <mergeCell ref="F18:H18"/>
    <mergeCell ref="B21:I21"/>
    <mergeCell ref="B22:H22"/>
    <mergeCell ref="B23:H23"/>
    <mergeCell ref="B24:H24"/>
    <mergeCell ref="B25:H25"/>
    <mergeCell ref="B26:H26"/>
    <mergeCell ref="B45:D45"/>
    <mergeCell ref="G45:I45"/>
    <mergeCell ref="A28:E28"/>
    <mergeCell ref="F28:H28"/>
    <mergeCell ref="B30:I30"/>
    <mergeCell ref="B31:H31"/>
    <mergeCell ref="B32:H32"/>
    <mergeCell ref="B33:H33"/>
    <mergeCell ref="F34:H34"/>
    <mergeCell ref="B36:E36"/>
    <mergeCell ref="F36:H36"/>
    <mergeCell ref="A39:H39"/>
    <mergeCell ref="A40:H40"/>
    <mergeCell ref="D53:G53"/>
    <mergeCell ref="D54:G54"/>
    <mergeCell ref="D55:G55"/>
    <mergeCell ref="D56:G56"/>
    <mergeCell ref="B46:D46"/>
    <mergeCell ref="G46:I46"/>
    <mergeCell ref="B47:D47"/>
    <mergeCell ref="G47:I47"/>
    <mergeCell ref="B48:D48"/>
    <mergeCell ref="G48:I48"/>
  </mergeCells>
  <printOptions horizontalCentered="1"/>
  <pageMargins left="0.70866141732283472" right="0.70866141732283472" top="0.74803149606299213" bottom="0.74803149606299213" header="0.31496062992125984" footer="0.31496062992125984"/>
  <pageSetup scale="75" orientation="portrait" horizont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M84"/>
  <sheetViews>
    <sheetView tabSelected="1" view="pageBreakPreview" topLeftCell="A8" zoomScale="75" zoomScaleNormal="75" zoomScaleSheetLayoutView="75" workbookViewId="0">
      <selection activeCell="G8" sqref="G8"/>
    </sheetView>
  </sheetViews>
  <sheetFormatPr baseColWidth="10" defaultColWidth="11.42578125" defaultRowHeight="12.75" x14ac:dyDescent="0.25"/>
  <cols>
    <col min="1" max="1" width="7.42578125" style="491" customWidth="1"/>
    <col min="2" max="2" width="21.7109375" style="491" customWidth="1"/>
    <col min="3" max="3" width="12.7109375" style="491" customWidth="1"/>
    <col min="4" max="4" width="10.42578125" style="491" bestFit="1" customWidth="1"/>
    <col min="5" max="5" width="16.28515625" style="562" customWidth="1"/>
    <col min="6" max="6" width="16.42578125" style="563" customWidth="1"/>
    <col min="7" max="7" width="13.140625" style="501" customWidth="1"/>
    <col min="8" max="8" width="20.85546875" style="501" customWidth="1"/>
    <col min="9" max="9" width="14.85546875" style="562" customWidth="1"/>
    <col min="10" max="10" width="18" style="571" customWidth="1"/>
    <col min="11" max="11" width="12.42578125" style="491" bestFit="1" customWidth="1"/>
    <col min="12" max="12" width="29.140625" style="491" bestFit="1" customWidth="1"/>
    <col min="13" max="13" width="19" style="491" bestFit="1" customWidth="1"/>
    <col min="14" max="14" width="17.28515625" style="491" bestFit="1" customWidth="1"/>
    <col min="15" max="16384" width="11.42578125" style="491"/>
  </cols>
  <sheetData>
    <row r="1" spans="1:13" ht="18" customHeight="1" x14ac:dyDescent="0.25">
      <c r="A1" s="681" t="s">
        <v>461</v>
      </c>
      <c r="B1" s="682"/>
      <c r="C1" s="682"/>
      <c r="D1" s="682"/>
      <c r="E1" s="682"/>
      <c r="F1" s="682"/>
      <c r="G1" s="682"/>
      <c r="H1" s="682"/>
      <c r="I1" s="682"/>
      <c r="J1" s="683"/>
      <c r="K1" s="312"/>
      <c r="L1" s="313"/>
    </row>
    <row r="2" spans="1:13" ht="16.5" customHeight="1" x14ac:dyDescent="0.25">
      <c r="A2" s="684"/>
      <c r="B2" s="685"/>
      <c r="C2" s="685"/>
      <c r="D2" s="685"/>
      <c r="E2" s="685"/>
      <c r="F2" s="685"/>
      <c r="G2" s="685"/>
      <c r="H2" s="685"/>
      <c r="I2" s="685"/>
      <c r="J2" s="686"/>
      <c r="K2" s="315"/>
      <c r="L2" s="316"/>
    </row>
    <row r="3" spans="1:13" ht="8.25" customHeight="1" thickBot="1" x14ac:dyDescent="0.3">
      <c r="A3" s="492"/>
      <c r="B3" s="493"/>
      <c r="C3" s="493"/>
      <c r="D3" s="493"/>
      <c r="E3" s="493"/>
      <c r="F3" s="493"/>
      <c r="G3" s="493"/>
      <c r="H3" s="493"/>
      <c r="I3" s="493"/>
      <c r="J3" s="494"/>
    </row>
    <row r="4" spans="1:13" ht="13.5" hidden="1" thickBot="1" x14ac:dyDescent="0.3">
      <c r="A4" s="495"/>
      <c r="B4" s="496"/>
      <c r="C4" s="496"/>
      <c r="D4" s="496"/>
      <c r="E4" s="497"/>
      <c r="F4" s="498"/>
      <c r="G4" s="499"/>
      <c r="H4" s="499"/>
      <c r="I4" s="497"/>
      <c r="J4" s="500"/>
    </row>
    <row r="5" spans="1:13" s="501" customFormat="1" ht="42" customHeight="1" thickBot="1" x14ac:dyDescent="0.3">
      <c r="A5" s="572" t="s">
        <v>84</v>
      </c>
      <c r="B5" s="573" t="s">
        <v>56</v>
      </c>
      <c r="C5" s="574" t="s">
        <v>462</v>
      </c>
      <c r="D5" s="573" t="s">
        <v>283</v>
      </c>
      <c r="E5" s="574" t="s">
        <v>463</v>
      </c>
      <c r="F5" s="575" t="s">
        <v>420</v>
      </c>
      <c r="G5" s="576" t="s">
        <v>464</v>
      </c>
      <c r="H5" s="577" t="s">
        <v>465</v>
      </c>
      <c r="I5" s="574" t="s">
        <v>466</v>
      </c>
      <c r="J5" s="578" t="s">
        <v>467</v>
      </c>
      <c r="L5" s="332"/>
    </row>
    <row r="6" spans="1:13" ht="13.5" thickBot="1" x14ac:dyDescent="0.3">
      <c r="A6" s="579">
        <v>1</v>
      </c>
      <c r="B6" s="580" t="s">
        <v>468</v>
      </c>
      <c r="C6" s="580"/>
      <c r="D6" s="580"/>
      <c r="E6" s="580"/>
      <c r="F6" s="580"/>
      <c r="G6" s="580"/>
      <c r="H6" s="580"/>
      <c r="I6" s="580"/>
      <c r="J6" s="581"/>
    </row>
    <row r="7" spans="1:13" ht="15.75" thickBot="1" x14ac:dyDescent="0.3">
      <c r="A7" s="582">
        <v>1.1000000000000001</v>
      </c>
      <c r="B7" s="699" t="s">
        <v>469</v>
      </c>
      <c r="C7" s="699"/>
      <c r="D7" s="699"/>
      <c r="E7" s="699"/>
      <c r="F7" s="699"/>
      <c r="G7" s="699"/>
      <c r="H7" s="699"/>
      <c r="I7" s="699"/>
      <c r="J7" s="700"/>
      <c r="K7" s="339"/>
      <c r="L7" s="340"/>
      <c r="M7" s="341"/>
    </row>
    <row r="8" spans="1:13" ht="144.75" customHeight="1" thickBot="1" x14ac:dyDescent="0.3">
      <c r="A8" s="502" t="s">
        <v>470</v>
      </c>
      <c r="B8" s="503" t="s">
        <v>488</v>
      </c>
      <c r="C8" s="504">
        <v>1</v>
      </c>
      <c r="D8" s="505">
        <v>3</v>
      </c>
      <c r="E8" s="506">
        <f>+'Factor Prestacional'!D122</f>
        <v>4060000</v>
      </c>
      <c r="F8" s="507">
        <v>1.83</v>
      </c>
      <c r="G8" s="508">
        <v>0.55000000000000004</v>
      </c>
      <c r="H8" s="509">
        <f>+ROUND((D8*E8*F8*G8),2)</f>
        <v>12259170</v>
      </c>
      <c r="I8" s="510">
        <v>1</v>
      </c>
      <c r="J8" s="511">
        <f>+ROUND(H8*I8,2)</f>
        <v>12259170</v>
      </c>
      <c r="K8" s="340"/>
      <c r="L8" s="332"/>
    </row>
    <row r="9" spans="1:13" ht="17.100000000000001" customHeight="1" thickBot="1" x14ac:dyDescent="0.3">
      <c r="A9" s="687" t="s">
        <v>471</v>
      </c>
      <c r="B9" s="688"/>
      <c r="C9" s="688"/>
      <c r="D9" s="688"/>
      <c r="E9" s="688"/>
      <c r="F9" s="688"/>
      <c r="G9" s="688"/>
      <c r="H9" s="688"/>
      <c r="I9" s="688"/>
      <c r="J9" s="513">
        <f>SUM(J8:J8)</f>
        <v>12259170</v>
      </c>
      <c r="K9" s="340"/>
      <c r="L9" s="332"/>
    </row>
    <row r="10" spans="1:13" ht="42" customHeight="1" thickBot="1" x14ac:dyDescent="0.3">
      <c r="A10" s="572" t="s">
        <v>84</v>
      </c>
      <c r="B10" s="709" t="s">
        <v>56</v>
      </c>
      <c r="C10" s="710"/>
      <c r="D10" s="574" t="s">
        <v>283</v>
      </c>
      <c r="E10" s="573" t="s">
        <v>463</v>
      </c>
      <c r="F10" s="711" t="s">
        <v>472</v>
      </c>
      <c r="G10" s="711"/>
      <c r="H10" s="577" t="s">
        <v>465</v>
      </c>
      <c r="I10" s="574" t="s">
        <v>466</v>
      </c>
      <c r="J10" s="578" t="s">
        <v>467</v>
      </c>
      <c r="K10" s="340"/>
      <c r="L10" s="332"/>
    </row>
    <row r="11" spans="1:13" ht="15.75" thickBot="1" x14ac:dyDescent="0.3">
      <c r="A11" s="579">
        <v>2</v>
      </c>
      <c r="B11" s="697" t="s">
        <v>473</v>
      </c>
      <c r="C11" s="697"/>
      <c r="D11" s="697"/>
      <c r="E11" s="697"/>
      <c r="F11" s="697"/>
      <c r="G11" s="697"/>
      <c r="H11" s="697"/>
      <c r="I11" s="697"/>
      <c r="J11" s="698"/>
      <c r="K11" s="340"/>
      <c r="L11" s="350"/>
    </row>
    <row r="12" spans="1:13" ht="17.100000000000001" customHeight="1" thickBot="1" x14ac:dyDescent="0.3">
      <c r="A12" s="582">
        <v>2.1</v>
      </c>
      <c r="B12" s="699" t="s">
        <v>474</v>
      </c>
      <c r="C12" s="699"/>
      <c r="D12" s="699"/>
      <c r="E12" s="699"/>
      <c r="F12" s="699"/>
      <c r="G12" s="699"/>
      <c r="H12" s="699"/>
      <c r="I12" s="699"/>
      <c r="J12" s="700"/>
      <c r="K12" s="340"/>
      <c r="L12" s="332"/>
    </row>
    <row r="13" spans="1:13" ht="60" customHeight="1" x14ac:dyDescent="0.25">
      <c r="A13" s="514" t="s">
        <v>475</v>
      </c>
      <c r="B13" s="701" t="s">
        <v>510</v>
      </c>
      <c r="C13" s="702"/>
      <c r="D13" s="515">
        <v>3</v>
      </c>
      <c r="E13" s="516">
        <v>4000000</v>
      </c>
      <c r="F13" s="703"/>
      <c r="G13" s="704"/>
      <c r="H13" s="517">
        <f>+ROUND(D13*E13,0)</f>
        <v>12000000</v>
      </c>
      <c r="I13" s="518">
        <f>+I8</f>
        <v>1</v>
      </c>
      <c r="J13" s="512">
        <f>+ROUND(H13*I13,2)</f>
        <v>12000000</v>
      </c>
      <c r="K13" s="340"/>
      <c r="L13" s="332"/>
    </row>
    <row r="14" spans="1:13" ht="41.25" customHeight="1" thickBot="1" x14ac:dyDescent="0.3">
      <c r="A14" s="519" t="s">
        <v>476</v>
      </c>
      <c r="B14" s="705" t="s">
        <v>477</v>
      </c>
      <c r="C14" s="706"/>
      <c r="D14" s="520">
        <v>3</v>
      </c>
      <c r="E14" s="521">
        <v>359733</v>
      </c>
      <c r="F14" s="707"/>
      <c r="G14" s="708"/>
      <c r="H14" s="517">
        <f>+ROUND(D14*E14,0)</f>
        <v>1079199</v>
      </c>
      <c r="I14" s="518">
        <f>+I13</f>
        <v>1</v>
      </c>
      <c r="J14" s="512">
        <f t="shared" ref="J14" si="0">+ROUND(H14*I14,2)</f>
        <v>1079199</v>
      </c>
      <c r="K14" s="340"/>
      <c r="L14" s="332"/>
    </row>
    <row r="15" spans="1:13" ht="15" customHeight="1" thickBot="1" x14ac:dyDescent="0.3">
      <c r="A15" s="687" t="s">
        <v>478</v>
      </c>
      <c r="B15" s="688"/>
      <c r="C15" s="688"/>
      <c r="D15" s="688"/>
      <c r="E15" s="688"/>
      <c r="F15" s="688"/>
      <c r="G15" s="688"/>
      <c r="H15" s="688"/>
      <c r="I15" s="688"/>
      <c r="J15" s="513">
        <f>SUM(J13:J14)</f>
        <v>13079199</v>
      </c>
      <c r="K15" s="340"/>
      <c r="L15" s="332"/>
    </row>
    <row r="16" spans="1:13" ht="15" customHeight="1" thickBot="1" x14ac:dyDescent="0.3">
      <c r="A16" s="687" t="s">
        <v>479</v>
      </c>
      <c r="B16" s="688"/>
      <c r="C16" s="688"/>
      <c r="D16" s="688"/>
      <c r="E16" s="688"/>
      <c r="F16" s="688"/>
      <c r="G16" s="688"/>
      <c r="H16" s="688"/>
      <c r="I16" s="688"/>
      <c r="J16" s="522">
        <f>+J15+J9</f>
        <v>25338369</v>
      </c>
      <c r="K16" s="340"/>
      <c r="L16" s="332"/>
      <c r="M16" s="360"/>
    </row>
    <row r="17" spans="1:13" ht="15" customHeight="1" thickBot="1" x14ac:dyDescent="0.3">
      <c r="A17" s="687" t="s">
        <v>480</v>
      </c>
      <c r="B17" s="688"/>
      <c r="C17" s="688"/>
      <c r="D17" s="688"/>
      <c r="E17" s="688"/>
      <c r="F17" s="688"/>
      <c r="G17" s="688"/>
      <c r="H17" s="688"/>
      <c r="I17" s="523">
        <v>0.16500000000000001</v>
      </c>
      <c r="J17" s="522">
        <f>+ROUND(J16*I17,2)</f>
        <v>4180830.89</v>
      </c>
      <c r="L17" s="524"/>
      <c r="M17" s="525"/>
    </row>
    <row r="18" spans="1:13" ht="15" customHeight="1" thickBot="1" x14ac:dyDescent="0.3">
      <c r="A18" s="687" t="s">
        <v>481</v>
      </c>
      <c r="B18" s="688"/>
      <c r="C18" s="688"/>
      <c r="D18" s="688"/>
      <c r="E18" s="688"/>
      <c r="F18" s="688"/>
      <c r="G18" s="688"/>
      <c r="H18" s="688"/>
      <c r="I18" s="688"/>
      <c r="J18" s="526">
        <f>+J17+J16</f>
        <v>29519199.890000001</v>
      </c>
      <c r="K18" s="527"/>
      <c r="L18" s="528"/>
      <c r="M18" s="529"/>
    </row>
    <row r="19" spans="1:13" ht="15" customHeight="1" thickBot="1" x14ac:dyDescent="0.3">
      <c r="A19" s="687" t="s">
        <v>482</v>
      </c>
      <c r="B19" s="688"/>
      <c r="C19" s="688"/>
      <c r="D19" s="688"/>
      <c r="E19" s="688"/>
      <c r="F19" s="688"/>
      <c r="G19" s="688"/>
      <c r="H19" s="688"/>
      <c r="I19" s="688"/>
      <c r="J19" s="530">
        <f>+ROUND(J18,0)</f>
        <v>29519200</v>
      </c>
      <c r="L19" s="531"/>
      <c r="M19" s="532"/>
    </row>
    <row r="20" spans="1:13" ht="15" customHeight="1" thickBot="1" x14ac:dyDescent="0.3">
      <c r="A20" s="687" t="s">
        <v>483</v>
      </c>
      <c r="B20" s="688"/>
      <c r="C20" s="688"/>
      <c r="D20" s="688"/>
      <c r="E20" s="688"/>
      <c r="F20" s="688"/>
      <c r="G20" s="688"/>
      <c r="H20" s="688"/>
      <c r="I20" s="523">
        <v>0.19</v>
      </c>
      <c r="J20" s="533">
        <f>+ROUND(J19*I20,0)</f>
        <v>5608648</v>
      </c>
      <c r="L20" s="531"/>
      <c r="M20" s="534"/>
    </row>
    <row r="21" spans="1:13" ht="15" customHeight="1" thickBot="1" x14ac:dyDescent="0.3">
      <c r="A21" s="687" t="s">
        <v>484</v>
      </c>
      <c r="B21" s="688"/>
      <c r="C21" s="688"/>
      <c r="D21" s="688"/>
      <c r="E21" s="688"/>
      <c r="F21" s="688"/>
      <c r="G21" s="688"/>
      <c r="H21" s="688"/>
      <c r="I21" s="688"/>
      <c r="J21" s="526">
        <f>+J19+J20</f>
        <v>35127848</v>
      </c>
      <c r="L21" s="531"/>
      <c r="M21" s="529"/>
    </row>
    <row r="22" spans="1:13" ht="15" customHeight="1" x14ac:dyDescent="0.25">
      <c r="A22" s="689"/>
      <c r="B22" s="690"/>
      <c r="C22" s="690"/>
      <c r="D22" s="690"/>
      <c r="E22" s="690"/>
      <c r="F22" s="691"/>
      <c r="G22" s="695" t="s">
        <v>485</v>
      </c>
      <c r="H22" s="690"/>
      <c r="I22" s="690"/>
      <c r="J22" s="677">
        <f>ROUND(+J19/L23,4)</f>
        <v>6.4399999999999999E-2</v>
      </c>
      <c r="L22" s="535" t="s">
        <v>486</v>
      </c>
      <c r="M22" s="583"/>
    </row>
    <row r="23" spans="1:13" ht="20.100000000000001" customHeight="1" thickBot="1" x14ac:dyDescent="0.3">
      <c r="A23" s="692"/>
      <c r="B23" s="693"/>
      <c r="C23" s="693"/>
      <c r="D23" s="693"/>
      <c r="E23" s="693"/>
      <c r="F23" s="694"/>
      <c r="G23" s="696"/>
      <c r="H23" s="693"/>
      <c r="I23" s="693"/>
      <c r="J23" s="678"/>
      <c r="K23" s="389"/>
      <c r="L23" s="536">
        <f>+Resumen!F6</f>
        <v>458454711.88999999</v>
      </c>
    </row>
    <row r="24" spans="1:13" x14ac:dyDescent="0.25">
      <c r="A24" s="537"/>
      <c r="B24" s="538"/>
      <c r="C24" s="538"/>
      <c r="D24" s="538"/>
      <c r="E24" s="539"/>
      <c r="F24" s="540"/>
      <c r="G24" s="541"/>
      <c r="H24" s="541"/>
      <c r="I24" s="539"/>
      <c r="J24" s="542"/>
    </row>
    <row r="25" spans="1:13" x14ac:dyDescent="0.25">
      <c r="A25" s="495"/>
      <c r="B25" s="496"/>
      <c r="C25" s="496"/>
      <c r="D25" s="496"/>
      <c r="E25" s="497"/>
      <c r="F25" s="498"/>
      <c r="G25" s="499"/>
      <c r="H25" s="499"/>
      <c r="I25" s="324"/>
      <c r="J25" s="500"/>
      <c r="L25" s="529"/>
    </row>
    <row r="26" spans="1:13" x14ac:dyDescent="0.25">
      <c r="A26" s="495"/>
      <c r="B26" s="496"/>
      <c r="C26" s="496"/>
      <c r="D26" s="496"/>
      <c r="E26" s="497"/>
      <c r="F26" s="543"/>
      <c r="G26" s="499"/>
      <c r="H26" s="499"/>
      <c r="I26" s="497"/>
      <c r="J26" s="544"/>
      <c r="K26" s="545"/>
    </row>
    <row r="27" spans="1:13" x14ac:dyDescent="0.25">
      <c r="A27" s="546"/>
      <c r="B27" s="547"/>
      <c r="C27" s="496"/>
      <c r="D27" s="496"/>
      <c r="E27" s="497"/>
      <c r="F27" s="548"/>
      <c r="G27" s="549"/>
      <c r="H27" s="499"/>
      <c r="I27" s="497"/>
      <c r="J27" s="544"/>
      <c r="K27" s="545"/>
    </row>
    <row r="28" spans="1:13" x14ac:dyDescent="0.25">
      <c r="A28" s="550" t="s">
        <v>409</v>
      </c>
      <c r="B28" s="496"/>
      <c r="C28" s="496"/>
      <c r="D28" s="496"/>
      <c r="E28" s="497"/>
      <c r="F28" s="551" t="s">
        <v>410</v>
      </c>
      <c r="G28" s="552"/>
      <c r="H28" s="552"/>
      <c r="I28" s="552"/>
      <c r="J28" s="553"/>
      <c r="K28" s="552"/>
    </row>
    <row r="29" spans="1:13" x14ac:dyDescent="0.25">
      <c r="A29" s="554" t="s">
        <v>344</v>
      </c>
      <c r="B29" s="496"/>
      <c r="C29" s="496"/>
      <c r="D29" s="496"/>
      <c r="E29" s="497"/>
      <c r="F29" s="555" t="s">
        <v>344</v>
      </c>
      <c r="G29" s="555"/>
      <c r="H29" s="555"/>
      <c r="I29" s="555"/>
      <c r="J29" s="556"/>
      <c r="K29" s="555"/>
    </row>
    <row r="30" spans="1:13" ht="42" customHeight="1" thickBot="1" x14ac:dyDescent="0.3">
      <c r="A30" s="679" t="s">
        <v>487</v>
      </c>
      <c r="B30" s="680"/>
      <c r="C30" s="680"/>
      <c r="D30" s="557"/>
      <c r="E30" s="558"/>
      <c r="F30" s="680" t="s">
        <v>487</v>
      </c>
      <c r="G30" s="680"/>
      <c r="H30" s="680"/>
      <c r="I30" s="680"/>
      <c r="J30" s="559"/>
      <c r="K30" s="560"/>
    </row>
    <row r="31" spans="1:13" x14ac:dyDescent="0.25">
      <c r="A31" s="561"/>
      <c r="J31" s="564"/>
    </row>
    <row r="32" spans="1:13" x14ac:dyDescent="0.25">
      <c r="A32" s="561"/>
      <c r="J32" s="564"/>
    </row>
    <row r="33" spans="1:10" x14ac:dyDescent="0.25">
      <c r="A33" s="561"/>
      <c r="J33" s="564"/>
    </row>
    <row r="34" spans="1:10" x14ac:dyDescent="0.25">
      <c r="A34" s="561"/>
      <c r="J34" s="564"/>
    </row>
    <row r="35" spans="1:10" x14ac:dyDescent="0.25">
      <c r="A35" s="561"/>
      <c r="J35" s="564"/>
    </row>
    <row r="36" spans="1:10" x14ac:dyDescent="0.25">
      <c r="A36" s="561"/>
      <c r="J36" s="564"/>
    </row>
    <row r="37" spans="1:10" x14ac:dyDescent="0.25">
      <c r="A37" s="561"/>
      <c r="J37" s="564"/>
    </row>
    <row r="38" spans="1:10" x14ac:dyDescent="0.25">
      <c r="A38" s="561"/>
      <c r="J38" s="564"/>
    </row>
    <row r="39" spans="1:10" x14ac:dyDescent="0.25">
      <c r="A39" s="561"/>
      <c r="J39" s="564"/>
    </row>
    <row r="40" spans="1:10" x14ac:dyDescent="0.25">
      <c r="A40" s="561"/>
      <c r="J40" s="564"/>
    </row>
    <row r="41" spans="1:10" x14ac:dyDescent="0.25">
      <c r="A41" s="561"/>
      <c r="J41" s="564"/>
    </row>
    <row r="42" spans="1:10" x14ac:dyDescent="0.25">
      <c r="A42" s="561"/>
      <c r="J42" s="564"/>
    </row>
    <row r="43" spans="1:10" x14ac:dyDescent="0.25">
      <c r="A43" s="561"/>
      <c r="J43" s="564"/>
    </row>
    <row r="44" spans="1:10" x14ac:dyDescent="0.25">
      <c r="A44" s="561"/>
      <c r="J44" s="564"/>
    </row>
    <row r="45" spans="1:10" x14ac:dyDescent="0.25">
      <c r="A45" s="561"/>
      <c r="J45" s="564"/>
    </row>
    <row r="46" spans="1:10" x14ac:dyDescent="0.25">
      <c r="A46" s="561"/>
      <c r="J46" s="564"/>
    </row>
    <row r="47" spans="1:10" x14ac:dyDescent="0.25">
      <c r="A47" s="561"/>
      <c r="J47" s="564"/>
    </row>
    <row r="48" spans="1:10" x14ac:dyDescent="0.25">
      <c r="A48" s="561"/>
      <c r="J48" s="564"/>
    </row>
    <row r="49" spans="1:10" x14ac:dyDescent="0.25">
      <c r="A49" s="561"/>
      <c r="J49" s="564"/>
    </row>
    <row r="50" spans="1:10" x14ac:dyDescent="0.25">
      <c r="A50" s="561"/>
      <c r="J50" s="564"/>
    </row>
    <row r="51" spans="1:10" x14ac:dyDescent="0.25">
      <c r="A51" s="561"/>
      <c r="J51" s="564"/>
    </row>
    <row r="52" spans="1:10" x14ac:dyDescent="0.25">
      <c r="A52" s="561"/>
      <c r="J52" s="564"/>
    </row>
    <row r="53" spans="1:10" x14ac:dyDescent="0.25">
      <c r="A53" s="561"/>
      <c r="J53" s="564"/>
    </row>
    <row r="54" spans="1:10" x14ac:dyDescent="0.25">
      <c r="A54" s="561"/>
      <c r="J54" s="564"/>
    </row>
    <row r="55" spans="1:10" x14ac:dyDescent="0.25">
      <c r="A55" s="561"/>
      <c r="J55" s="564"/>
    </row>
    <row r="56" spans="1:10" x14ac:dyDescent="0.25">
      <c r="A56" s="561"/>
      <c r="J56" s="564"/>
    </row>
    <row r="57" spans="1:10" x14ac:dyDescent="0.25">
      <c r="A57" s="561"/>
      <c r="J57" s="564"/>
    </row>
    <row r="58" spans="1:10" x14ac:dyDescent="0.25">
      <c r="A58" s="561"/>
      <c r="J58" s="564"/>
    </row>
    <row r="59" spans="1:10" x14ac:dyDescent="0.25">
      <c r="A59" s="561"/>
      <c r="J59" s="564"/>
    </row>
    <row r="60" spans="1:10" x14ac:dyDescent="0.25">
      <c r="A60" s="561"/>
      <c r="J60" s="564"/>
    </row>
    <row r="61" spans="1:10" x14ac:dyDescent="0.25">
      <c r="A61" s="561"/>
      <c r="J61" s="564"/>
    </row>
    <row r="62" spans="1:10" x14ac:dyDescent="0.25">
      <c r="A62" s="561"/>
      <c r="J62" s="564"/>
    </row>
    <row r="63" spans="1:10" x14ac:dyDescent="0.25">
      <c r="A63" s="561"/>
      <c r="J63" s="564"/>
    </row>
    <row r="64" spans="1:10" x14ac:dyDescent="0.25">
      <c r="A64" s="561"/>
      <c r="J64" s="564"/>
    </row>
    <row r="65" spans="1:10" x14ac:dyDescent="0.25">
      <c r="A65" s="561"/>
      <c r="J65" s="564"/>
    </row>
    <row r="66" spans="1:10" x14ac:dyDescent="0.25">
      <c r="A66" s="561"/>
      <c r="J66" s="564"/>
    </row>
    <row r="67" spans="1:10" x14ac:dyDescent="0.25">
      <c r="A67" s="561"/>
      <c r="J67" s="564"/>
    </row>
    <row r="68" spans="1:10" x14ac:dyDescent="0.25">
      <c r="A68" s="561"/>
      <c r="J68" s="564"/>
    </row>
    <row r="69" spans="1:10" x14ac:dyDescent="0.25">
      <c r="A69" s="561"/>
      <c r="J69" s="564"/>
    </row>
    <row r="70" spans="1:10" x14ac:dyDescent="0.25">
      <c r="A70" s="561"/>
      <c r="J70" s="564"/>
    </row>
    <row r="71" spans="1:10" x14ac:dyDescent="0.25">
      <c r="A71" s="561"/>
      <c r="J71" s="564"/>
    </row>
    <row r="72" spans="1:10" x14ac:dyDescent="0.25">
      <c r="A72" s="561"/>
      <c r="J72" s="564"/>
    </row>
    <row r="73" spans="1:10" x14ac:dyDescent="0.25">
      <c r="A73" s="561"/>
      <c r="J73" s="564"/>
    </row>
    <row r="74" spans="1:10" x14ac:dyDescent="0.25">
      <c r="A74" s="561"/>
      <c r="J74" s="564"/>
    </row>
    <row r="75" spans="1:10" x14ac:dyDescent="0.25">
      <c r="A75" s="561"/>
      <c r="J75" s="564"/>
    </row>
    <row r="76" spans="1:10" x14ac:dyDescent="0.25">
      <c r="A76" s="561"/>
      <c r="J76" s="564"/>
    </row>
    <row r="77" spans="1:10" x14ac:dyDescent="0.25">
      <c r="A77" s="561"/>
      <c r="J77" s="564"/>
    </row>
    <row r="78" spans="1:10" x14ac:dyDescent="0.25">
      <c r="A78" s="561"/>
      <c r="J78" s="564"/>
    </row>
    <row r="79" spans="1:10" x14ac:dyDescent="0.25">
      <c r="A79" s="561"/>
      <c r="J79" s="564"/>
    </row>
    <row r="80" spans="1:10" x14ac:dyDescent="0.25">
      <c r="A80" s="561"/>
      <c r="J80" s="564"/>
    </row>
    <row r="81" spans="1:10" x14ac:dyDescent="0.25">
      <c r="A81" s="561"/>
      <c r="J81" s="564"/>
    </row>
    <row r="82" spans="1:10" x14ac:dyDescent="0.25">
      <c r="A82" s="561"/>
      <c r="J82" s="564"/>
    </row>
    <row r="83" spans="1:10" x14ac:dyDescent="0.25">
      <c r="A83" s="561"/>
      <c r="J83" s="564"/>
    </row>
    <row r="84" spans="1:10" ht="13.5" thickBot="1" x14ac:dyDescent="0.3">
      <c r="A84" s="565"/>
      <c r="B84" s="566"/>
      <c r="C84" s="566"/>
      <c r="D84" s="566"/>
      <c r="E84" s="567"/>
      <c r="F84" s="568"/>
      <c r="G84" s="569"/>
      <c r="H84" s="569"/>
      <c r="I84" s="567"/>
      <c r="J84" s="570"/>
    </row>
  </sheetData>
  <mergeCells count="23">
    <mergeCell ref="F13:G13"/>
    <mergeCell ref="B14:C14"/>
    <mergeCell ref="F14:G14"/>
    <mergeCell ref="B7:J7"/>
    <mergeCell ref="A9:I9"/>
    <mergeCell ref="B10:C10"/>
    <mergeCell ref="F10:G10"/>
    <mergeCell ref="J22:J23"/>
    <mergeCell ref="A30:C30"/>
    <mergeCell ref="F30:I30"/>
    <mergeCell ref="A1:J2"/>
    <mergeCell ref="A17:H17"/>
    <mergeCell ref="A18:I18"/>
    <mergeCell ref="A19:I19"/>
    <mergeCell ref="A20:H20"/>
    <mergeCell ref="A21:I21"/>
    <mergeCell ref="A22:F23"/>
    <mergeCell ref="G22:I23"/>
    <mergeCell ref="A15:I15"/>
    <mergeCell ref="A16:I16"/>
    <mergeCell ref="B11:J11"/>
    <mergeCell ref="B12:J12"/>
    <mergeCell ref="B13:C13"/>
  </mergeCells>
  <printOptions horizontalCentered="1"/>
  <pageMargins left="0.70866141732283472" right="0.70866141732283472" top="0.74803149606299213" bottom="0.74803149606299213" header="0.31496062992125984" footer="0.31496062992125984"/>
  <pageSetup scale="6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R31"/>
  <sheetViews>
    <sheetView view="pageBreakPreview" zoomScaleNormal="100" zoomScaleSheetLayoutView="85" workbookViewId="0">
      <selection activeCell="I13" sqref="I13"/>
    </sheetView>
  </sheetViews>
  <sheetFormatPr baseColWidth="10" defaultRowHeight="15" x14ac:dyDescent="0.25"/>
  <cols>
    <col min="8" max="8" width="10.42578125" customWidth="1"/>
    <col min="11" max="11" width="15.85546875" customWidth="1"/>
    <col min="12" max="12" width="11.42578125" hidden="1" customWidth="1"/>
    <col min="14" max="14" width="9.140625" customWidth="1"/>
    <col min="16" max="16" width="15" bestFit="1" customWidth="1"/>
    <col min="17" max="17" width="15.28515625" bestFit="1" customWidth="1"/>
  </cols>
  <sheetData>
    <row r="1" spans="2:18" x14ac:dyDescent="0.25">
      <c r="B1" s="30"/>
      <c r="C1" s="31"/>
      <c r="D1" s="31"/>
      <c r="E1" s="31"/>
      <c r="F1" s="31"/>
      <c r="G1" s="31"/>
      <c r="H1" s="31"/>
      <c r="I1" s="31"/>
      <c r="J1" s="31"/>
      <c r="K1" s="31"/>
      <c r="L1" s="31"/>
      <c r="M1" s="31"/>
      <c r="N1" s="32"/>
    </row>
    <row r="2" spans="2:18" ht="15" customHeight="1" x14ac:dyDescent="0.25">
      <c r="B2" s="714" t="s">
        <v>359</v>
      </c>
      <c r="C2" s="715"/>
      <c r="D2" s="715"/>
      <c r="E2" s="715"/>
      <c r="F2" s="715"/>
      <c r="G2" s="715"/>
      <c r="H2" s="715"/>
      <c r="I2" s="715"/>
      <c r="J2" s="715"/>
      <c r="K2" s="715"/>
      <c r="L2" s="715"/>
      <c r="M2" s="715"/>
      <c r="N2" s="716"/>
    </row>
    <row r="3" spans="2:18" ht="15" customHeight="1" x14ac:dyDescent="0.25">
      <c r="B3" s="717"/>
      <c r="C3" s="718"/>
      <c r="D3" s="718"/>
      <c r="E3" s="718"/>
      <c r="F3" s="718"/>
      <c r="G3" s="718"/>
      <c r="H3" s="718"/>
      <c r="I3" s="718"/>
      <c r="J3" s="718"/>
      <c r="K3" s="718"/>
      <c r="L3" s="718"/>
      <c r="M3" s="718"/>
      <c r="N3" s="719"/>
      <c r="P3" t="s">
        <v>359</v>
      </c>
    </row>
    <row r="4" spans="2:18" ht="15" customHeight="1" x14ac:dyDescent="0.25">
      <c r="B4" s="720"/>
      <c r="C4" s="721"/>
      <c r="D4" s="721"/>
      <c r="E4" s="721"/>
      <c r="F4" s="721"/>
      <c r="G4" s="721"/>
      <c r="H4" s="721"/>
      <c r="I4" s="721"/>
      <c r="J4" s="721"/>
      <c r="K4" s="721"/>
      <c r="L4" s="721"/>
      <c r="M4" s="721"/>
      <c r="N4" s="722"/>
      <c r="P4" t="s">
        <v>346</v>
      </c>
    </row>
    <row r="5" spans="2:18" ht="15.75" x14ac:dyDescent="0.25">
      <c r="B5" s="33" t="s">
        <v>55</v>
      </c>
      <c r="C5" s="746" t="s">
        <v>56</v>
      </c>
      <c r="D5" s="747"/>
      <c r="E5" s="747"/>
      <c r="F5" s="747"/>
      <c r="G5" s="747"/>
      <c r="H5" s="748"/>
      <c r="I5" s="23" t="s">
        <v>57</v>
      </c>
      <c r="J5" s="23" t="s">
        <v>58</v>
      </c>
      <c r="K5" s="749" t="s">
        <v>59</v>
      </c>
      <c r="L5" s="750"/>
      <c r="M5" s="751" t="s">
        <v>60</v>
      </c>
      <c r="N5" s="752"/>
    </row>
    <row r="6" spans="2:18" s="21" customFormat="1" ht="15.75" x14ac:dyDescent="0.25">
      <c r="B6" s="29">
        <v>1</v>
      </c>
      <c r="C6" s="765" t="s">
        <v>73</v>
      </c>
      <c r="D6" s="765"/>
      <c r="E6" s="765"/>
      <c r="F6" s="765"/>
      <c r="G6" s="765"/>
      <c r="H6" s="765"/>
      <c r="I6" s="25"/>
      <c r="J6" s="26"/>
      <c r="K6" s="756"/>
      <c r="L6" s="756"/>
      <c r="M6" s="766"/>
      <c r="N6" s="767"/>
    </row>
    <row r="7" spans="2:18" s="21" customFormat="1" ht="15.75" x14ac:dyDescent="0.25">
      <c r="B7" s="589" t="s">
        <v>6</v>
      </c>
      <c r="C7" s="759" t="s">
        <v>496</v>
      </c>
      <c r="D7" s="760"/>
      <c r="E7" s="760"/>
      <c r="F7" s="760"/>
      <c r="G7" s="760"/>
      <c r="H7" s="761"/>
      <c r="I7" s="25" t="s">
        <v>369</v>
      </c>
      <c r="J7" s="586">
        <v>3</v>
      </c>
      <c r="K7" s="584">
        <f>+'APUs PE'!H210</f>
        <v>2800000</v>
      </c>
      <c r="L7" s="584"/>
      <c r="M7" s="762">
        <f>+K7*J7</f>
        <v>8400000</v>
      </c>
      <c r="N7" s="763"/>
    </row>
    <row r="8" spans="2:18" s="21" customFormat="1" ht="60" customHeight="1" x14ac:dyDescent="0.25">
      <c r="B8" s="24" t="s">
        <v>8</v>
      </c>
      <c r="C8" s="753" t="s">
        <v>86</v>
      </c>
      <c r="D8" s="754"/>
      <c r="E8" s="754"/>
      <c r="F8" s="754"/>
      <c r="G8" s="754"/>
      <c r="H8" s="755"/>
      <c r="I8" s="25" t="s">
        <v>79</v>
      </c>
      <c r="J8" s="586">
        <v>3</v>
      </c>
      <c r="K8" s="756">
        <f>+'APUs PE'!H42</f>
        <v>4000000</v>
      </c>
      <c r="L8" s="756"/>
      <c r="M8" s="757">
        <f>ROUND(K8*J8,0)</f>
        <v>12000000</v>
      </c>
      <c r="N8" s="758"/>
    </row>
    <row r="9" spans="2:18" s="21" customFormat="1" ht="71.099999999999994" customHeight="1" x14ac:dyDescent="0.25">
      <c r="B9" s="24" t="s">
        <v>11</v>
      </c>
      <c r="C9" s="753" t="s">
        <v>500</v>
      </c>
      <c r="D9" s="768"/>
      <c r="E9" s="768"/>
      <c r="F9" s="768"/>
      <c r="G9" s="768"/>
      <c r="H9" s="769"/>
      <c r="I9" s="25" t="s">
        <v>79</v>
      </c>
      <c r="J9" s="586">
        <v>3</v>
      </c>
      <c r="K9" s="756">
        <f>+'APUs PE'!H83</f>
        <v>180000</v>
      </c>
      <c r="L9" s="756"/>
      <c r="M9" s="757">
        <f t="shared" ref="M9:M11" si="0">ROUND(K9*J9,0)</f>
        <v>540000</v>
      </c>
      <c r="N9" s="758"/>
    </row>
    <row r="10" spans="2:18" s="21" customFormat="1" ht="62.1" customHeight="1" x14ac:dyDescent="0.25">
      <c r="B10" s="24" t="s">
        <v>12</v>
      </c>
      <c r="C10" s="773" t="s">
        <v>509</v>
      </c>
      <c r="D10" s="774"/>
      <c r="E10" s="774"/>
      <c r="F10" s="774"/>
      <c r="G10" s="774"/>
      <c r="H10" s="775"/>
      <c r="I10" s="25" t="s">
        <v>74</v>
      </c>
      <c r="J10" s="586">
        <v>330</v>
      </c>
      <c r="K10" s="756">
        <f>+'APUs PE'!H127</f>
        <v>304154</v>
      </c>
      <c r="L10" s="756"/>
      <c r="M10" s="757">
        <f t="shared" si="0"/>
        <v>100370820</v>
      </c>
      <c r="N10" s="758"/>
    </row>
    <row r="11" spans="2:18" s="21" customFormat="1" ht="80.099999999999994" customHeight="1" x14ac:dyDescent="0.25">
      <c r="B11" s="24" t="s">
        <v>13</v>
      </c>
      <c r="C11" s="753" t="s">
        <v>508</v>
      </c>
      <c r="D11" s="768"/>
      <c r="E11" s="768"/>
      <c r="F11" s="768"/>
      <c r="G11" s="768"/>
      <c r="H11" s="769"/>
      <c r="I11" s="25" t="s">
        <v>74</v>
      </c>
      <c r="J11" s="586">
        <v>330</v>
      </c>
      <c r="K11" s="756">
        <f>+'APUs PE'!H170</f>
        <v>23572.23</v>
      </c>
      <c r="L11" s="756"/>
      <c r="M11" s="757">
        <f t="shared" si="0"/>
        <v>7778836</v>
      </c>
      <c r="N11" s="758"/>
    </row>
    <row r="12" spans="2:18" s="21" customFormat="1" ht="38.25" customHeight="1" x14ac:dyDescent="0.25">
      <c r="B12" s="770"/>
      <c r="C12" s="771"/>
      <c r="D12" s="771"/>
      <c r="E12" s="771"/>
      <c r="F12" s="771"/>
      <c r="G12" s="771"/>
      <c r="H12" s="772"/>
      <c r="I12" s="28" t="s">
        <v>65</v>
      </c>
      <c r="J12" s="736" t="s">
        <v>341</v>
      </c>
      <c r="K12" s="737"/>
      <c r="L12" s="738"/>
      <c r="M12" s="739">
        <f>SUM(M7:N11)</f>
        <v>129089656</v>
      </c>
      <c r="N12" s="740"/>
      <c r="Q12" s="422">
        <f>+M12</f>
        <v>129089656</v>
      </c>
    </row>
    <row r="13" spans="2:18" s="21" customFormat="1" x14ac:dyDescent="0.25">
      <c r="B13" s="776"/>
      <c r="C13" s="777"/>
      <c r="D13" s="777"/>
      <c r="E13" s="777"/>
      <c r="F13" s="777"/>
      <c r="G13" s="777"/>
      <c r="H13" s="778"/>
      <c r="I13" s="594">
        <f>+'AIU-Pozo Exploratorio'!J30</f>
        <v>0.23960000000000001</v>
      </c>
      <c r="J13" s="782" t="s">
        <v>67</v>
      </c>
      <c r="K13" s="783"/>
      <c r="L13" s="784"/>
      <c r="M13" s="741">
        <f>ROUND(M12*I13,2)</f>
        <v>30929881.579999998</v>
      </c>
      <c r="N13" s="742"/>
      <c r="Q13" s="764" t="s">
        <v>418</v>
      </c>
      <c r="R13" s="764"/>
    </row>
    <row r="14" spans="2:18" s="21" customFormat="1" x14ac:dyDescent="0.25">
      <c r="B14" s="776"/>
      <c r="C14" s="777"/>
      <c r="D14" s="777"/>
      <c r="E14" s="777"/>
      <c r="F14" s="777"/>
      <c r="G14" s="777"/>
      <c r="H14" s="778"/>
      <c r="I14" s="218">
        <f>+'AIU-Pozo Exploratorio'!J32</f>
        <v>0.01</v>
      </c>
      <c r="J14" s="743" t="s">
        <v>68</v>
      </c>
      <c r="K14" s="744"/>
      <c r="L14" s="745"/>
      <c r="M14" s="741">
        <f>ROUND(M12*I14,2)</f>
        <v>1290896.56</v>
      </c>
      <c r="N14" s="742"/>
    </row>
    <row r="15" spans="2:18" s="21" customFormat="1" x14ac:dyDescent="0.25">
      <c r="B15" s="779"/>
      <c r="C15" s="780"/>
      <c r="D15" s="780"/>
      <c r="E15" s="780"/>
      <c r="F15" s="780"/>
      <c r="G15" s="780"/>
      <c r="H15" s="781"/>
      <c r="I15" s="218">
        <f>+'AIU-Pozo Exploratorio'!J34</f>
        <v>0.05</v>
      </c>
      <c r="J15" s="743" t="s">
        <v>69</v>
      </c>
      <c r="K15" s="744"/>
      <c r="L15" s="745"/>
      <c r="M15" s="741">
        <f>ROUND(M12*I15,2)</f>
        <v>6454482.7999999998</v>
      </c>
      <c r="N15" s="742"/>
    </row>
    <row r="16" spans="2:18" s="21" customFormat="1" ht="15.75" x14ac:dyDescent="0.25">
      <c r="B16" s="723" t="s">
        <v>70</v>
      </c>
      <c r="C16" s="724"/>
      <c r="D16" s="724"/>
      <c r="E16" s="724"/>
      <c r="F16" s="724"/>
      <c r="G16" s="724"/>
      <c r="H16" s="724"/>
      <c r="I16" s="725" t="s">
        <v>71</v>
      </c>
      <c r="J16" s="726"/>
      <c r="K16" s="726"/>
      <c r="L16" s="726"/>
      <c r="M16" s="727">
        <f>SUM(M13:N15)</f>
        <v>38675260.939999998</v>
      </c>
      <c r="N16" s="728"/>
    </row>
    <row r="17" spans="2:16" s="21" customFormat="1" ht="37.5" customHeight="1" thickBot="1" x14ac:dyDescent="0.3">
      <c r="B17" s="729"/>
      <c r="C17" s="730"/>
      <c r="D17" s="730"/>
      <c r="E17" s="730"/>
      <c r="F17" s="730"/>
      <c r="G17" s="730"/>
      <c r="H17" s="731"/>
      <c r="I17" s="734" t="s">
        <v>342</v>
      </c>
      <c r="J17" s="735"/>
      <c r="K17" s="735"/>
      <c r="L17" s="34" t="s">
        <v>72</v>
      </c>
      <c r="M17" s="732">
        <f>+M16+M12</f>
        <v>167764916.94</v>
      </c>
      <c r="N17" s="733"/>
      <c r="P17" s="219"/>
    </row>
    <row r="18" spans="2:16" s="21" customFormat="1" ht="26.25" customHeight="1" x14ac:dyDescent="0.25">
      <c r="B18" s="223"/>
      <c r="C18" s="223"/>
      <c r="D18" s="223"/>
      <c r="E18" s="223"/>
      <c r="F18" s="223"/>
      <c r="G18" s="223"/>
      <c r="H18" s="223"/>
      <c r="I18" s="223"/>
      <c r="J18" s="223"/>
      <c r="K18" s="223"/>
      <c r="L18" s="223"/>
      <c r="M18" s="223"/>
      <c r="N18" s="223"/>
      <c r="P18" s="211"/>
    </row>
    <row r="19" spans="2:16" s="21" customFormat="1" ht="26.25" customHeight="1" x14ac:dyDescent="0.25">
      <c r="B19" s="223"/>
      <c r="C19" s="223"/>
      <c r="D19" s="223"/>
      <c r="E19" s="223"/>
      <c r="F19" s="223"/>
      <c r="G19" s="223"/>
      <c r="H19" s="223"/>
      <c r="I19" s="223"/>
      <c r="J19" s="223"/>
      <c r="K19" s="223"/>
      <c r="L19" s="223"/>
      <c r="M19" s="223"/>
      <c r="N19" s="223"/>
    </row>
    <row r="20" spans="2:16" s="21" customFormat="1" ht="26.25" customHeight="1" x14ac:dyDescent="0.25">
      <c r="B20" s="223"/>
      <c r="C20" s="223"/>
      <c r="D20" s="223"/>
      <c r="E20" s="223"/>
      <c r="F20" s="225" t="s">
        <v>343</v>
      </c>
      <c r="G20" s="224"/>
      <c r="H20" s="224"/>
      <c r="I20" s="224"/>
      <c r="J20" s="223"/>
      <c r="K20" s="223"/>
      <c r="L20" s="223"/>
      <c r="M20" s="223"/>
      <c r="N20" s="223"/>
    </row>
    <row r="21" spans="2:16" x14ac:dyDescent="0.25">
      <c r="B21" s="223"/>
      <c r="C21" s="223"/>
      <c r="D21" s="223"/>
      <c r="E21" s="223"/>
      <c r="F21" s="223"/>
      <c r="G21" s="712" t="s">
        <v>344</v>
      </c>
      <c r="H21" s="712"/>
      <c r="I21" s="712"/>
      <c r="J21" s="223"/>
      <c r="K21" s="223"/>
      <c r="L21" s="223"/>
      <c r="M21" s="223"/>
      <c r="N21" s="223"/>
    </row>
    <row r="22" spans="2:16" x14ac:dyDescent="0.25">
      <c r="B22" s="223"/>
      <c r="C22" s="223"/>
      <c r="D22" s="223"/>
      <c r="E22" s="223"/>
      <c r="F22" s="223"/>
      <c r="G22" s="713" t="s">
        <v>147</v>
      </c>
      <c r="H22" s="713"/>
      <c r="I22" s="713"/>
      <c r="J22" s="223"/>
      <c r="K22" s="223"/>
      <c r="L22" s="223"/>
      <c r="M22" s="223"/>
      <c r="N22" s="223"/>
    </row>
    <row r="23" spans="2:16" x14ac:dyDescent="0.25">
      <c r="B23" s="223"/>
      <c r="C23" s="223"/>
      <c r="D23" s="223"/>
      <c r="E23" s="223"/>
      <c r="F23" s="223"/>
      <c r="G23" s="713" t="s">
        <v>345</v>
      </c>
      <c r="H23" s="713"/>
      <c r="I23" s="713"/>
      <c r="J23" s="223"/>
      <c r="K23" s="223"/>
      <c r="L23" s="223"/>
      <c r="M23" s="223"/>
      <c r="N23" s="223"/>
    </row>
    <row r="24" spans="2:16" x14ac:dyDescent="0.25">
      <c r="B24" s="223"/>
      <c r="C24" s="223"/>
      <c r="D24" s="223"/>
      <c r="E24" s="223"/>
      <c r="F24" s="223"/>
      <c r="G24" s="223"/>
      <c r="H24" s="223"/>
      <c r="I24" s="223"/>
      <c r="J24" s="223"/>
      <c r="K24" s="223"/>
      <c r="L24" s="223"/>
      <c r="M24" s="223"/>
      <c r="N24" s="223"/>
    </row>
    <row r="25" spans="2:16" x14ac:dyDescent="0.25">
      <c r="B25" s="223"/>
      <c r="C25" s="223"/>
      <c r="D25" s="223"/>
      <c r="E25" s="223"/>
      <c r="F25" s="223"/>
      <c r="G25" s="223"/>
      <c r="H25" s="223"/>
      <c r="I25" s="223"/>
      <c r="J25" s="223"/>
      <c r="K25" s="223"/>
      <c r="L25" s="223"/>
      <c r="M25" s="223"/>
      <c r="N25" s="223"/>
    </row>
    <row r="26" spans="2:16" x14ac:dyDescent="0.25">
      <c r="B26" s="223"/>
      <c r="C26" s="223"/>
      <c r="D26" s="223"/>
      <c r="E26" s="223"/>
      <c r="F26" s="223"/>
      <c r="G26" s="223"/>
      <c r="H26" s="223"/>
      <c r="I26" s="223"/>
      <c r="J26" s="223"/>
      <c r="K26" s="223"/>
      <c r="L26" s="223"/>
      <c r="M26" s="223"/>
      <c r="N26" s="223"/>
    </row>
    <row r="27" spans="2:16" x14ac:dyDescent="0.25">
      <c r="B27" s="223"/>
      <c r="C27" s="223"/>
      <c r="D27" s="223"/>
      <c r="E27" s="223"/>
      <c r="F27" s="223"/>
      <c r="G27" s="223"/>
      <c r="H27" s="223"/>
      <c r="I27" s="223"/>
      <c r="J27" s="223"/>
      <c r="K27" s="223"/>
      <c r="L27" s="223"/>
      <c r="M27" s="223"/>
      <c r="N27" s="223"/>
    </row>
    <row r="28" spans="2:16" x14ac:dyDescent="0.25">
      <c r="B28" s="223"/>
      <c r="C28" s="223"/>
      <c r="D28" s="223"/>
      <c r="E28" s="223"/>
      <c r="F28" s="223"/>
      <c r="G28" s="223"/>
      <c r="H28" s="223"/>
      <c r="I28" s="223"/>
      <c r="J28" s="223"/>
      <c r="K28" s="223"/>
      <c r="L28" s="223"/>
      <c r="M28" s="223"/>
      <c r="N28" s="223"/>
    </row>
    <row r="29" spans="2:16" x14ac:dyDescent="0.25">
      <c r="B29" s="223"/>
      <c r="C29" s="223"/>
      <c r="D29" s="223"/>
      <c r="E29" s="223"/>
      <c r="F29" s="223"/>
      <c r="G29" s="223"/>
      <c r="H29" s="223"/>
      <c r="I29" s="223"/>
      <c r="J29" s="223"/>
      <c r="K29" s="223"/>
      <c r="L29" s="223"/>
      <c r="M29" s="223"/>
      <c r="N29" s="223"/>
    </row>
    <row r="30" spans="2:16" x14ac:dyDescent="0.25">
      <c r="B30" s="223"/>
      <c r="C30" s="223"/>
      <c r="D30" s="223"/>
      <c r="E30" s="223"/>
      <c r="F30" s="223"/>
      <c r="G30" s="223"/>
      <c r="H30" s="223"/>
      <c r="I30" s="223"/>
      <c r="J30" s="223"/>
      <c r="K30" s="223"/>
      <c r="L30" s="223"/>
      <c r="M30" s="223"/>
      <c r="N30" s="223"/>
    </row>
    <row r="31" spans="2:16" x14ac:dyDescent="0.25">
      <c r="B31" s="223"/>
      <c r="C31" s="223"/>
      <c r="D31" s="223"/>
      <c r="E31" s="223"/>
      <c r="F31" s="223"/>
      <c r="G31" s="223"/>
      <c r="H31" s="223"/>
      <c r="I31" s="223"/>
      <c r="J31" s="223"/>
      <c r="K31" s="223"/>
      <c r="L31" s="223"/>
      <c r="M31" s="223"/>
      <c r="N31" s="223"/>
    </row>
  </sheetData>
  <mergeCells count="41">
    <mergeCell ref="Q13:R13"/>
    <mergeCell ref="C6:H6"/>
    <mergeCell ref="K6:L6"/>
    <mergeCell ref="M6:N6"/>
    <mergeCell ref="C9:H9"/>
    <mergeCell ref="K9:L9"/>
    <mergeCell ref="M9:N9"/>
    <mergeCell ref="B12:H12"/>
    <mergeCell ref="C10:H10"/>
    <mergeCell ref="K10:L10"/>
    <mergeCell ref="M10:N10"/>
    <mergeCell ref="C11:H11"/>
    <mergeCell ref="K11:L11"/>
    <mergeCell ref="M11:N11"/>
    <mergeCell ref="B13:H15"/>
    <mergeCell ref="J13:L13"/>
    <mergeCell ref="M15:N15"/>
    <mergeCell ref="C5:H5"/>
    <mergeCell ref="K5:L5"/>
    <mergeCell ref="M5:N5"/>
    <mergeCell ref="C8:H8"/>
    <mergeCell ref="K8:L8"/>
    <mergeCell ref="M8:N8"/>
    <mergeCell ref="C7:H7"/>
    <mergeCell ref="M7:N7"/>
    <mergeCell ref="G21:I21"/>
    <mergeCell ref="G22:I22"/>
    <mergeCell ref="G23:I23"/>
    <mergeCell ref="B2:N4"/>
    <mergeCell ref="B16:H16"/>
    <mergeCell ref="I16:L16"/>
    <mergeCell ref="M16:N16"/>
    <mergeCell ref="B17:H17"/>
    <mergeCell ref="M17:N17"/>
    <mergeCell ref="I17:K17"/>
    <mergeCell ref="J12:L12"/>
    <mergeCell ref="M12:N12"/>
    <mergeCell ref="M13:N13"/>
    <mergeCell ref="J14:L14"/>
    <mergeCell ref="M14:N14"/>
    <mergeCell ref="J15:L15"/>
  </mergeCells>
  <pageMargins left="0.7" right="0.7" top="0.75" bottom="0.75" header="0.3" footer="0.3"/>
  <pageSetup scale="63" orientation="portrait" r:id="rId1"/>
  <rowBreaks count="1" manualBreakCount="1">
    <brk id="26" min="1" max="13" man="1"/>
  </rowBreaks>
  <ignoredErrors>
    <ignoredError sqref="I13:I15"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Q33"/>
  <sheetViews>
    <sheetView view="pageBreakPreview" topLeftCell="A17" zoomScale="107" zoomScaleNormal="100" zoomScaleSheetLayoutView="85" workbookViewId="0">
      <selection activeCell="I22" sqref="I22"/>
    </sheetView>
  </sheetViews>
  <sheetFormatPr baseColWidth="10" defaultRowHeight="15" x14ac:dyDescent="0.25"/>
  <cols>
    <col min="16" max="16" width="15.42578125" bestFit="1" customWidth="1"/>
  </cols>
  <sheetData>
    <row r="2" spans="2:16" ht="15" customHeight="1" x14ac:dyDescent="0.25">
      <c r="B2" s="815" t="s">
        <v>419</v>
      </c>
      <c r="C2" s="715"/>
      <c r="D2" s="715"/>
      <c r="E2" s="715"/>
      <c r="F2" s="715"/>
      <c r="G2" s="715"/>
      <c r="H2" s="715"/>
      <c r="I2" s="715"/>
      <c r="J2" s="715"/>
      <c r="K2" s="715"/>
      <c r="L2" s="715"/>
      <c r="M2" s="715"/>
      <c r="N2" s="816"/>
    </row>
    <row r="3" spans="2:16" ht="15" customHeight="1" x14ac:dyDescent="0.25">
      <c r="B3" s="817"/>
      <c r="C3" s="718"/>
      <c r="D3" s="718"/>
      <c r="E3" s="718"/>
      <c r="F3" s="718"/>
      <c r="G3" s="718"/>
      <c r="H3" s="718"/>
      <c r="I3" s="718"/>
      <c r="J3" s="718"/>
      <c r="K3" s="718"/>
      <c r="L3" s="718"/>
      <c r="M3" s="718"/>
      <c r="N3" s="818"/>
      <c r="P3" t="s">
        <v>358</v>
      </c>
    </row>
    <row r="4" spans="2:16" ht="15" customHeight="1" x14ac:dyDescent="0.25">
      <c r="B4" s="819"/>
      <c r="C4" s="721"/>
      <c r="D4" s="721"/>
      <c r="E4" s="721"/>
      <c r="F4" s="721"/>
      <c r="G4" s="721"/>
      <c r="H4" s="721"/>
      <c r="I4" s="721"/>
      <c r="J4" s="721"/>
      <c r="K4" s="721"/>
      <c r="L4" s="721"/>
      <c r="M4" s="721"/>
      <c r="N4" s="820"/>
      <c r="P4" t="s">
        <v>346</v>
      </c>
    </row>
    <row r="5" spans="2:16" ht="15.75" x14ac:dyDescent="0.25">
      <c r="B5" s="22" t="s">
        <v>55</v>
      </c>
      <c r="C5" s="746" t="s">
        <v>56</v>
      </c>
      <c r="D5" s="747"/>
      <c r="E5" s="747"/>
      <c r="F5" s="747"/>
      <c r="G5" s="747"/>
      <c r="H5" s="748"/>
      <c r="I5" s="23" t="s">
        <v>57</v>
      </c>
      <c r="J5" s="23" t="s">
        <v>58</v>
      </c>
      <c r="K5" s="749" t="s">
        <v>59</v>
      </c>
      <c r="L5" s="750"/>
      <c r="M5" s="751" t="s">
        <v>60</v>
      </c>
      <c r="N5" s="751"/>
    </row>
    <row r="6" spans="2:16" ht="23.1" customHeight="1" x14ac:dyDescent="0.25">
      <c r="B6" s="29">
        <v>1</v>
      </c>
      <c r="C6" s="791" t="s">
        <v>73</v>
      </c>
      <c r="D6" s="791"/>
      <c r="E6" s="791"/>
      <c r="F6" s="791"/>
      <c r="G6" s="791"/>
      <c r="H6" s="791"/>
      <c r="I6" s="306"/>
      <c r="J6" s="307"/>
      <c r="K6" s="792"/>
      <c r="L6" s="792"/>
      <c r="M6" s="793"/>
      <c r="N6" s="794"/>
    </row>
    <row r="7" spans="2:16" ht="38.1" customHeight="1" x14ac:dyDescent="0.25">
      <c r="B7" s="24" t="s">
        <v>13</v>
      </c>
      <c r="C7" s="759" t="s">
        <v>501</v>
      </c>
      <c r="D7" s="754"/>
      <c r="E7" s="754"/>
      <c r="F7" s="754"/>
      <c r="G7" s="754"/>
      <c r="H7" s="755"/>
      <c r="I7" s="25" t="s">
        <v>74</v>
      </c>
      <c r="J7" s="586">
        <v>330</v>
      </c>
      <c r="K7" s="785">
        <f>+'APUs AyC'!H44</f>
        <v>281415</v>
      </c>
      <c r="L7" s="786"/>
      <c r="M7" s="795">
        <f t="shared" ref="M7:M14" si="0">K7*J7</f>
        <v>92866950</v>
      </c>
      <c r="N7" s="796"/>
      <c r="P7" s="304"/>
    </row>
    <row r="8" spans="2:16" ht="42.95" customHeight="1" x14ac:dyDescent="0.25">
      <c r="B8" s="24" t="s">
        <v>25</v>
      </c>
      <c r="C8" s="753" t="s">
        <v>502</v>
      </c>
      <c r="D8" s="754"/>
      <c r="E8" s="754"/>
      <c r="F8" s="754"/>
      <c r="G8" s="754"/>
      <c r="H8" s="755"/>
      <c r="I8" s="25" t="s">
        <v>79</v>
      </c>
      <c r="J8" s="586">
        <v>3</v>
      </c>
      <c r="K8" s="756">
        <f>+'APUs AyC'!H86</f>
        <v>250000</v>
      </c>
      <c r="L8" s="756"/>
      <c r="M8" s="795">
        <f t="shared" si="0"/>
        <v>750000</v>
      </c>
      <c r="N8" s="796"/>
      <c r="P8" s="304"/>
    </row>
    <row r="9" spans="2:16" ht="15.75" x14ac:dyDescent="0.25">
      <c r="B9" s="24" t="s">
        <v>15</v>
      </c>
      <c r="C9" s="787" t="s">
        <v>87</v>
      </c>
      <c r="D9" s="768"/>
      <c r="E9" s="768"/>
      <c r="F9" s="768"/>
      <c r="G9" s="768"/>
      <c r="H9" s="769"/>
      <c r="I9" s="25" t="s">
        <v>74</v>
      </c>
      <c r="J9" s="586">
        <v>330</v>
      </c>
      <c r="K9" s="756">
        <f>+'APUs AyC'!H127</f>
        <v>4000</v>
      </c>
      <c r="L9" s="756"/>
      <c r="M9" s="795">
        <f t="shared" si="0"/>
        <v>1320000</v>
      </c>
      <c r="N9" s="796"/>
      <c r="P9" s="304"/>
    </row>
    <row r="10" spans="2:16" ht="33" customHeight="1" x14ac:dyDescent="0.25">
      <c r="B10" s="24" t="s">
        <v>18</v>
      </c>
      <c r="C10" s="753" t="s">
        <v>503</v>
      </c>
      <c r="D10" s="768"/>
      <c r="E10" s="768"/>
      <c r="F10" s="768"/>
      <c r="G10" s="768"/>
      <c r="H10" s="769"/>
      <c r="I10" s="25" t="s">
        <v>74</v>
      </c>
      <c r="J10" s="586">
        <v>210</v>
      </c>
      <c r="K10" s="756">
        <f>+'APUs AyC'!H171</f>
        <v>125000</v>
      </c>
      <c r="L10" s="756"/>
      <c r="M10" s="795">
        <f>K10*J10</f>
        <v>26250000</v>
      </c>
      <c r="N10" s="796"/>
      <c r="P10" s="304"/>
    </row>
    <row r="11" spans="2:16" ht="38.25" customHeight="1" x14ac:dyDescent="0.25">
      <c r="B11" s="24" t="s">
        <v>20</v>
      </c>
      <c r="C11" s="753" t="s">
        <v>504</v>
      </c>
      <c r="D11" s="768"/>
      <c r="E11" s="768"/>
      <c r="F11" s="768"/>
      <c r="G11" s="768"/>
      <c r="H11" s="769"/>
      <c r="I11" s="25" t="s">
        <v>74</v>
      </c>
      <c r="J11" s="586">
        <v>120</v>
      </c>
      <c r="K11" s="756">
        <f>+'APUs AyC'!H217</f>
        <v>205000</v>
      </c>
      <c r="L11" s="756"/>
      <c r="M11" s="795">
        <f t="shared" si="0"/>
        <v>24600000</v>
      </c>
      <c r="N11" s="796"/>
      <c r="P11" s="304"/>
    </row>
    <row r="12" spans="2:16" ht="32.25" customHeight="1" x14ac:dyDescent="0.25">
      <c r="B12" s="24" t="s">
        <v>38</v>
      </c>
      <c r="C12" s="753" t="s">
        <v>505</v>
      </c>
      <c r="D12" s="768"/>
      <c r="E12" s="768"/>
      <c r="F12" s="768"/>
      <c r="G12" s="768"/>
      <c r="H12" s="769"/>
      <c r="I12" s="25" t="s">
        <v>61</v>
      </c>
      <c r="J12" s="586">
        <v>12</v>
      </c>
      <c r="K12" s="756">
        <f>+'APUs AyC'!H260</f>
        <v>350000</v>
      </c>
      <c r="L12" s="756"/>
      <c r="M12" s="795">
        <f t="shared" si="0"/>
        <v>4200000</v>
      </c>
      <c r="N12" s="796"/>
      <c r="P12" s="304"/>
    </row>
    <row r="13" spans="2:16" ht="15.75" x14ac:dyDescent="0.25">
      <c r="B13" s="29" t="s">
        <v>75</v>
      </c>
      <c r="C13" s="791" t="s">
        <v>356</v>
      </c>
      <c r="D13" s="791"/>
      <c r="E13" s="791"/>
      <c r="F13" s="791"/>
      <c r="G13" s="791"/>
      <c r="H13" s="791"/>
      <c r="I13" s="306"/>
      <c r="J13" s="309"/>
      <c r="K13" s="792"/>
      <c r="L13" s="792"/>
      <c r="M13" s="793"/>
      <c r="N13" s="794"/>
      <c r="P13" s="304"/>
    </row>
    <row r="14" spans="2:16" ht="56.1" customHeight="1" x14ac:dyDescent="0.25">
      <c r="B14" s="24" t="s">
        <v>62</v>
      </c>
      <c r="C14" s="753" t="s">
        <v>506</v>
      </c>
      <c r="D14" s="754"/>
      <c r="E14" s="754"/>
      <c r="F14" s="754"/>
      <c r="G14" s="754"/>
      <c r="H14" s="755"/>
      <c r="I14" s="25" t="s">
        <v>80</v>
      </c>
      <c r="J14" s="586">
        <v>30</v>
      </c>
      <c r="K14" s="756">
        <f>+'APUs AyC'!H352</f>
        <v>70000</v>
      </c>
      <c r="L14" s="756"/>
      <c r="M14" s="795">
        <f t="shared" si="0"/>
        <v>2100000</v>
      </c>
      <c r="N14" s="796"/>
      <c r="P14" s="304"/>
    </row>
    <row r="15" spans="2:16" ht="15.75" x14ac:dyDescent="0.25">
      <c r="B15" s="237" t="s">
        <v>63</v>
      </c>
      <c r="C15" s="787" t="s">
        <v>77</v>
      </c>
      <c r="D15" s="768"/>
      <c r="E15" s="768"/>
      <c r="F15" s="768"/>
      <c r="G15" s="768"/>
      <c r="H15" s="769"/>
      <c r="I15" s="27" t="s">
        <v>74</v>
      </c>
      <c r="J15" s="587">
        <v>18</v>
      </c>
      <c r="K15" s="756">
        <f>+'APUs AyC'!H481</f>
        <v>20000</v>
      </c>
      <c r="L15" s="756"/>
      <c r="M15" s="795">
        <f t="shared" ref="M15:M20" si="1">K15*J15</f>
        <v>360000</v>
      </c>
      <c r="N15" s="796"/>
      <c r="P15" s="304"/>
    </row>
    <row r="16" spans="2:16" ht="15.75" x14ac:dyDescent="0.25">
      <c r="B16" s="237" t="s">
        <v>64</v>
      </c>
      <c r="C16" s="787" t="s">
        <v>347</v>
      </c>
      <c r="D16" s="768"/>
      <c r="E16" s="768"/>
      <c r="F16" s="768"/>
      <c r="G16" s="768"/>
      <c r="H16" s="769"/>
      <c r="I16" s="27" t="s">
        <v>81</v>
      </c>
      <c r="J16" s="587">
        <v>12</v>
      </c>
      <c r="K16" s="756">
        <f>+'APUs AyC'!H437</f>
        <v>35000</v>
      </c>
      <c r="L16" s="756"/>
      <c r="M16" s="795">
        <f t="shared" si="1"/>
        <v>420000</v>
      </c>
      <c r="N16" s="796"/>
      <c r="P16" s="304"/>
    </row>
    <row r="17" spans="2:17" ht="33" customHeight="1" x14ac:dyDescent="0.25">
      <c r="B17" s="237" t="s">
        <v>76</v>
      </c>
      <c r="C17" s="753" t="s">
        <v>507</v>
      </c>
      <c r="D17" s="768"/>
      <c r="E17" s="768"/>
      <c r="F17" s="768"/>
      <c r="G17" s="768"/>
      <c r="H17" s="769"/>
      <c r="I17" s="27" t="s">
        <v>79</v>
      </c>
      <c r="J17" s="587">
        <v>3</v>
      </c>
      <c r="K17" s="756">
        <f>+'APUs AyC'!H308</f>
        <v>200000</v>
      </c>
      <c r="L17" s="756"/>
      <c r="M17" s="795">
        <f t="shared" si="1"/>
        <v>600000</v>
      </c>
      <c r="N17" s="796"/>
      <c r="P17" s="304"/>
    </row>
    <row r="18" spans="2:17" ht="51" customHeight="1" x14ac:dyDescent="0.25">
      <c r="B18" s="237" t="s">
        <v>88</v>
      </c>
      <c r="C18" s="773" t="s">
        <v>491</v>
      </c>
      <c r="D18" s="774"/>
      <c r="E18" s="774"/>
      <c r="F18" s="774"/>
      <c r="G18" s="774"/>
      <c r="H18" s="775"/>
      <c r="I18" s="27" t="s">
        <v>57</v>
      </c>
      <c r="J18" s="587">
        <v>3</v>
      </c>
      <c r="K18" s="785">
        <f>+'APUs AyC'!H568</f>
        <v>18000000</v>
      </c>
      <c r="L18" s="786"/>
      <c r="M18" s="762">
        <f>+K18*J18</f>
        <v>54000000</v>
      </c>
      <c r="N18" s="790"/>
      <c r="P18" s="304"/>
    </row>
    <row r="19" spans="2:17" ht="18.75" customHeight="1" x14ac:dyDescent="0.25">
      <c r="B19" s="237" t="s">
        <v>89</v>
      </c>
      <c r="C19" s="753" t="s">
        <v>90</v>
      </c>
      <c r="D19" s="754"/>
      <c r="E19" s="754"/>
      <c r="F19" s="754"/>
      <c r="G19" s="754"/>
      <c r="H19" s="755"/>
      <c r="I19" s="27" t="s">
        <v>57</v>
      </c>
      <c r="J19" s="587">
        <v>6</v>
      </c>
      <c r="K19" s="785">
        <f>+'APUs AyC'!H523</f>
        <v>745000</v>
      </c>
      <c r="L19" s="786"/>
      <c r="M19" s="762">
        <f>+K19*J19</f>
        <v>4470000</v>
      </c>
      <c r="N19" s="790"/>
      <c r="P19" s="304"/>
    </row>
    <row r="20" spans="2:17" ht="21" customHeight="1" x14ac:dyDescent="0.25">
      <c r="B20" s="237" t="s">
        <v>357</v>
      </c>
      <c r="C20" s="810" t="s">
        <v>78</v>
      </c>
      <c r="D20" s="811"/>
      <c r="E20" s="811"/>
      <c r="F20" s="811"/>
      <c r="G20" s="811"/>
      <c r="H20" s="812"/>
      <c r="I20" s="27" t="s">
        <v>79</v>
      </c>
      <c r="J20" s="587">
        <v>3</v>
      </c>
      <c r="K20" s="756">
        <f>+'APUs AyC'!H396</f>
        <v>3895928.83</v>
      </c>
      <c r="L20" s="756"/>
      <c r="M20" s="795">
        <f t="shared" si="1"/>
        <v>11687786.49</v>
      </c>
      <c r="N20" s="796"/>
      <c r="P20" s="304"/>
    </row>
    <row r="21" spans="2:17" ht="30" customHeight="1" x14ac:dyDescent="0.25">
      <c r="B21" s="770"/>
      <c r="C21" s="771"/>
      <c r="D21" s="771"/>
      <c r="E21" s="771"/>
      <c r="F21" s="771"/>
      <c r="G21" s="771"/>
      <c r="H21" s="772"/>
      <c r="I21" s="28" t="s">
        <v>65</v>
      </c>
      <c r="J21" s="736" t="s">
        <v>341</v>
      </c>
      <c r="K21" s="737"/>
      <c r="L21" s="738"/>
      <c r="M21" s="813">
        <f>SUM(M7:N20)</f>
        <v>223624736.49000001</v>
      </c>
      <c r="N21" s="814"/>
      <c r="P21" s="425">
        <f>+M21</f>
        <v>223624736.49000001</v>
      </c>
    </row>
    <row r="22" spans="2:17" ht="15" customHeight="1" x14ac:dyDescent="0.25">
      <c r="B22" s="776"/>
      <c r="C22" s="777"/>
      <c r="D22" s="777"/>
      <c r="E22" s="777"/>
      <c r="F22" s="777"/>
      <c r="G22" s="777"/>
      <c r="H22" s="778"/>
      <c r="I22" s="594">
        <f>+'AIU-Ampliacion-Comple'!J29</f>
        <v>0.2399</v>
      </c>
      <c r="J22" s="782" t="s">
        <v>67</v>
      </c>
      <c r="K22" s="783"/>
      <c r="L22" s="784"/>
      <c r="M22" s="788">
        <f>ROUND(M21*I22,2)</f>
        <v>53647574.280000001</v>
      </c>
      <c r="N22" s="789"/>
      <c r="P22" s="764" t="s">
        <v>418</v>
      </c>
      <c r="Q22" s="764"/>
    </row>
    <row r="23" spans="2:17" x14ac:dyDescent="0.25">
      <c r="B23" s="776"/>
      <c r="C23" s="777"/>
      <c r="D23" s="777"/>
      <c r="E23" s="777"/>
      <c r="F23" s="777"/>
      <c r="G23" s="777"/>
      <c r="H23" s="778"/>
      <c r="I23" s="218">
        <f>+'AIU-Ampliacion-Comple'!J31</f>
        <v>0.01</v>
      </c>
      <c r="J23" s="743" t="s">
        <v>68</v>
      </c>
      <c r="K23" s="744"/>
      <c r="L23" s="745"/>
      <c r="M23" s="788">
        <f>ROUND(M21*I23,2)</f>
        <v>2236247.36</v>
      </c>
      <c r="N23" s="789"/>
    </row>
    <row r="24" spans="2:17" x14ac:dyDescent="0.25">
      <c r="B24" s="779"/>
      <c r="C24" s="780"/>
      <c r="D24" s="780"/>
      <c r="E24" s="780"/>
      <c r="F24" s="780"/>
      <c r="G24" s="780"/>
      <c r="H24" s="781"/>
      <c r="I24" s="218">
        <f>+'AIU-Ampliacion-Comple'!J33</f>
        <v>0.05</v>
      </c>
      <c r="J24" s="743" t="s">
        <v>69</v>
      </c>
      <c r="K24" s="744"/>
      <c r="L24" s="745"/>
      <c r="M24" s="788">
        <f>ROUND(M21*I24,2)</f>
        <v>11181236.82</v>
      </c>
      <c r="N24" s="789"/>
    </row>
    <row r="25" spans="2:17" ht="15.75" x14ac:dyDescent="0.25">
      <c r="B25" s="805" t="s">
        <v>70</v>
      </c>
      <c r="C25" s="805"/>
      <c r="D25" s="805"/>
      <c r="E25" s="805"/>
      <c r="F25" s="805"/>
      <c r="G25" s="805"/>
      <c r="H25" s="805"/>
      <c r="I25" s="806" t="s">
        <v>71</v>
      </c>
      <c r="J25" s="807"/>
      <c r="K25" s="807"/>
      <c r="L25" s="807"/>
      <c r="M25" s="808">
        <f>SUM(M22:N24)</f>
        <v>67065058.460000001</v>
      </c>
      <c r="N25" s="809"/>
    </row>
    <row r="26" spans="2:17" ht="33.75" customHeight="1" x14ac:dyDescent="0.25">
      <c r="B26" s="797"/>
      <c r="C26" s="798"/>
      <c r="D26" s="798"/>
      <c r="E26" s="798"/>
      <c r="F26" s="798"/>
      <c r="G26" s="798"/>
      <c r="H26" s="799"/>
      <c r="I26" s="802" t="s">
        <v>368</v>
      </c>
      <c r="J26" s="803"/>
      <c r="K26" s="803"/>
      <c r="L26" s="804"/>
      <c r="M26" s="800">
        <f>+M25+M21</f>
        <v>290689794.94999999</v>
      </c>
      <c r="N26" s="801"/>
      <c r="P26" s="222"/>
    </row>
    <row r="28" spans="2:17" x14ac:dyDescent="0.25">
      <c r="P28" s="221"/>
    </row>
    <row r="30" spans="2:17" x14ac:dyDescent="0.25">
      <c r="F30" s="225" t="s">
        <v>343</v>
      </c>
      <c r="G30" s="224"/>
      <c r="H30" s="224"/>
      <c r="I30" s="224"/>
    </row>
    <row r="31" spans="2:17" x14ac:dyDescent="0.25">
      <c r="F31" s="223"/>
      <c r="G31" s="712" t="s">
        <v>344</v>
      </c>
      <c r="H31" s="712"/>
      <c r="I31" s="712"/>
    </row>
    <row r="32" spans="2:17" x14ac:dyDescent="0.25">
      <c r="F32" s="223"/>
      <c r="G32" s="713" t="s">
        <v>147</v>
      </c>
      <c r="H32" s="713"/>
      <c r="I32" s="713"/>
    </row>
    <row r="33" spans="6:9" x14ac:dyDescent="0.25">
      <c r="F33" s="223"/>
      <c r="G33" s="713" t="s">
        <v>345</v>
      </c>
      <c r="H33" s="713"/>
      <c r="I33" s="713"/>
    </row>
  </sheetData>
  <mergeCells count="69">
    <mergeCell ref="G31:I31"/>
    <mergeCell ref="G32:I32"/>
    <mergeCell ref="G33:I33"/>
    <mergeCell ref="P22:Q22"/>
    <mergeCell ref="C9:H9"/>
    <mergeCell ref="K9:L9"/>
    <mergeCell ref="M9:N9"/>
    <mergeCell ref="C10:H10"/>
    <mergeCell ref="K10:L10"/>
    <mergeCell ref="M10:N10"/>
    <mergeCell ref="M17:N17"/>
    <mergeCell ref="K17:L17"/>
    <mergeCell ref="C18:H18"/>
    <mergeCell ref="M18:N18"/>
    <mergeCell ref="M11:N11"/>
    <mergeCell ref="C12:H12"/>
    <mergeCell ref="B2:N4"/>
    <mergeCell ref="C7:H7"/>
    <mergeCell ref="K7:L7"/>
    <mergeCell ref="M7:N7"/>
    <mergeCell ref="C8:H8"/>
    <mergeCell ref="K8:L8"/>
    <mergeCell ref="M8:N8"/>
    <mergeCell ref="C5:H5"/>
    <mergeCell ref="K5:L5"/>
    <mergeCell ref="M5:N5"/>
    <mergeCell ref="C6:H6"/>
    <mergeCell ref="K6:L6"/>
    <mergeCell ref="M6:N6"/>
    <mergeCell ref="C15:H15"/>
    <mergeCell ref="C17:H17"/>
    <mergeCell ref="C14:H14"/>
    <mergeCell ref="K14:L14"/>
    <mergeCell ref="M14:N14"/>
    <mergeCell ref="M16:N16"/>
    <mergeCell ref="B26:H26"/>
    <mergeCell ref="M26:N26"/>
    <mergeCell ref="I26:L26"/>
    <mergeCell ref="K15:L15"/>
    <mergeCell ref="M15:N15"/>
    <mergeCell ref="B25:H25"/>
    <mergeCell ref="I25:L25"/>
    <mergeCell ref="M25:N25"/>
    <mergeCell ref="C20:H20"/>
    <mergeCell ref="J21:L21"/>
    <mergeCell ref="M21:N21"/>
    <mergeCell ref="M20:N20"/>
    <mergeCell ref="M24:N24"/>
    <mergeCell ref="B22:H24"/>
    <mergeCell ref="J22:L22"/>
    <mergeCell ref="M22:N22"/>
    <mergeCell ref="C13:H13"/>
    <mergeCell ref="K13:L13"/>
    <mergeCell ref="M13:N13"/>
    <mergeCell ref="C11:H11"/>
    <mergeCell ref="K11:L11"/>
    <mergeCell ref="K12:L12"/>
    <mergeCell ref="M12:N12"/>
    <mergeCell ref="M23:N23"/>
    <mergeCell ref="J24:L24"/>
    <mergeCell ref="K20:L20"/>
    <mergeCell ref="B21:H21"/>
    <mergeCell ref="M19:N19"/>
    <mergeCell ref="C19:H19"/>
    <mergeCell ref="K18:L18"/>
    <mergeCell ref="K19:L19"/>
    <mergeCell ref="C16:H16"/>
    <mergeCell ref="K16:L16"/>
    <mergeCell ref="J23:L23"/>
  </mergeCells>
  <pageMargins left="0.7" right="0.7" top="0.75" bottom="0.75" header="0.3" footer="0.3"/>
  <pageSetup scale="56" orientation="portrait" r:id="rId1"/>
  <ignoredErrors>
    <ignoredError sqref="B13" numberStoredAsText="1"/>
    <ignoredError sqref="I22:I24"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49"/>
  <sheetViews>
    <sheetView view="pageBreakPreview" topLeftCell="A2" zoomScaleNormal="75" zoomScaleSheetLayoutView="100" workbookViewId="0">
      <selection activeCell="J30" sqref="J30"/>
    </sheetView>
  </sheetViews>
  <sheetFormatPr baseColWidth="10" defaultColWidth="11.42578125" defaultRowHeight="12.75" x14ac:dyDescent="0.25"/>
  <cols>
    <col min="1" max="1" width="3.42578125" style="314" customWidth="1"/>
    <col min="2" max="2" width="44.28515625" style="314" customWidth="1"/>
    <col min="3" max="3" width="6.42578125" style="314" customWidth="1"/>
    <col min="4" max="4" width="12.7109375" style="314" customWidth="1"/>
    <col min="5" max="5" width="15.140625" style="314" customWidth="1"/>
    <col min="6" max="6" width="13.28515625" style="405" customWidth="1"/>
    <col min="7" max="7" width="18.85546875" style="406" customWidth="1"/>
    <col min="8" max="8" width="13.140625" style="331" customWidth="1"/>
    <col min="9" max="9" width="19" style="405" customWidth="1"/>
    <col min="10" max="10" width="12.85546875" style="407" customWidth="1"/>
    <col min="11" max="11" width="12.42578125" style="314" bestFit="1" customWidth="1"/>
    <col min="12" max="12" width="29.140625" style="314" bestFit="1" customWidth="1"/>
    <col min="13" max="13" width="19" style="314" bestFit="1" customWidth="1"/>
    <col min="14" max="14" width="17.28515625" style="314" bestFit="1" customWidth="1"/>
    <col min="15" max="16384" width="11.42578125" style="314"/>
  </cols>
  <sheetData>
    <row r="1" spans="2:13" ht="30.75" customHeight="1" x14ac:dyDescent="0.25">
      <c r="B1" s="822" t="s">
        <v>375</v>
      </c>
      <c r="C1" s="823"/>
      <c r="D1" s="823"/>
      <c r="E1" s="823"/>
      <c r="F1" s="823"/>
      <c r="G1" s="823"/>
      <c r="H1" s="823"/>
      <c r="I1" s="823"/>
      <c r="J1" s="824"/>
      <c r="K1" s="312"/>
      <c r="L1" s="313"/>
    </row>
    <row r="2" spans="2:13" ht="18.75" customHeight="1" thickBot="1" x14ac:dyDescent="0.3">
      <c r="B2" s="825" t="s">
        <v>417</v>
      </c>
      <c r="C2" s="826"/>
      <c r="D2" s="826"/>
      <c r="E2" s="826"/>
      <c r="F2" s="826"/>
      <c r="G2" s="826"/>
      <c r="H2" s="826"/>
      <c r="I2" s="826"/>
      <c r="J2" s="827"/>
      <c r="K2" s="315"/>
      <c r="L2" s="316"/>
    </row>
    <row r="3" spans="2:13" ht="5.25" customHeight="1" thickBot="1" x14ac:dyDescent="0.3">
      <c r="B3" s="317"/>
      <c r="C3" s="318"/>
      <c r="D3" s="318"/>
      <c r="E3" s="318"/>
      <c r="F3" s="319"/>
      <c r="G3" s="320"/>
      <c r="H3" s="321"/>
      <c r="I3" s="319"/>
      <c r="J3" s="322"/>
    </row>
    <row r="4" spans="2:13" ht="13.5" hidden="1" thickBot="1" x14ac:dyDescent="0.3">
      <c r="B4" s="317"/>
      <c r="C4" s="318"/>
      <c r="D4" s="318"/>
      <c r="E4" s="318"/>
      <c r="F4" s="319"/>
      <c r="G4" s="320"/>
      <c r="H4" s="321"/>
      <c r="I4" s="319"/>
      <c r="J4" s="322"/>
    </row>
    <row r="5" spans="2:13" x14ac:dyDescent="0.25">
      <c r="B5" s="323" t="s">
        <v>376</v>
      </c>
      <c r="C5" s="839">
        <f>+'PRE Pozo Exploratorio'!Q12</f>
        <v>129089656</v>
      </c>
      <c r="D5" s="840"/>
      <c r="E5" s="840"/>
      <c r="F5" s="841"/>
      <c r="G5" s="324"/>
      <c r="H5" s="842" t="s">
        <v>377</v>
      </c>
      <c r="I5" s="843"/>
      <c r="J5" s="325">
        <v>1</v>
      </c>
      <c r="K5" s="326"/>
      <c r="L5" s="327"/>
    </row>
    <row r="6" spans="2:13" ht="13.5" thickBot="1" x14ac:dyDescent="0.3">
      <c r="B6" s="328" t="s">
        <v>378</v>
      </c>
      <c r="C6" s="844">
        <f>ROUND(C5*(1+J36),2)</f>
        <v>167764916.94</v>
      </c>
      <c r="D6" s="845"/>
      <c r="E6" s="845"/>
      <c r="F6" s="846"/>
      <c r="G6" s="324"/>
      <c r="H6" s="847" t="s">
        <v>379</v>
      </c>
      <c r="I6" s="848"/>
      <c r="J6" s="329">
        <v>0.3</v>
      </c>
      <c r="L6" s="330">
        <f>+C6-C5</f>
        <v>38675260.939999998</v>
      </c>
    </row>
    <row r="7" spans="2:13" ht="9" customHeight="1" thickBot="1" x14ac:dyDescent="0.3">
      <c r="B7" s="317"/>
      <c r="C7" s="318"/>
      <c r="D7" s="318"/>
      <c r="E7" s="318"/>
      <c r="F7" s="319"/>
      <c r="G7" s="320"/>
      <c r="H7" s="321"/>
      <c r="I7" s="319"/>
      <c r="J7" s="322"/>
    </row>
    <row r="8" spans="2:13" s="331" customFormat="1" ht="49.5" customHeight="1" thickBot="1" x14ac:dyDescent="0.3">
      <c r="B8" s="408" t="s">
        <v>56</v>
      </c>
      <c r="C8" s="409" t="s">
        <v>380</v>
      </c>
      <c r="D8" s="409" t="s">
        <v>381</v>
      </c>
      <c r="E8" s="409" t="s">
        <v>93</v>
      </c>
      <c r="F8" s="409" t="s">
        <v>382</v>
      </c>
      <c r="G8" s="410" t="s">
        <v>383</v>
      </c>
      <c r="H8" s="411" t="s">
        <v>384</v>
      </c>
      <c r="I8" s="412" t="s">
        <v>385</v>
      </c>
      <c r="J8" s="413" t="s">
        <v>386</v>
      </c>
      <c r="L8" s="332"/>
    </row>
    <row r="9" spans="2:13" ht="7.5" customHeight="1" thickBot="1" x14ac:dyDescent="0.3">
      <c r="B9" s="333"/>
      <c r="C9" s="334"/>
      <c r="D9" s="334"/>
      <c r="E9" s="334"/>
      <c r="F9" s="335"/>
      <c r="G9" s="336"/>
      <c r="H9" s="337"/>
      <c r="I9" s="335"/>
      <c r="J9" s="338"/>
    </row>
    <row r="10" spans="2:13" x14ac:dyDescent="0.25">
      <c r="B10" s="828" t="s">
        <v>387</v>
      </c>
      <c r="C10" s="829"/>
      <c r="D10" s="829"/>
      <c r="E10" s="829"/>
      <c r="F10" s="829"/>
      <c r="G10" s="829"/>
      <c r="H10" s="829"/>
      <c r="I10" s="829"/>
      <c r="J10" s="830"/>
    </row>
    <row r="11" spans="2:13" ht="16.5" thickBot="1" x14ac:dyDescent="0.3">
      <c r="B11" s="831" t="s">
        <v>388</v>
      </c>
      <c r="C11" s="832"/>
      <c r="D11" s="414"/>
      <c r="E11" s="414"/>
      <c r="F11" s="415"/>
      <c r="G11" s="415"/>
      <c r="H11" s="415"/>
      <c r="I11" s="416"/>
      <c r="J11" s="417">
        <f>SUM(J13:J14)</f>
        <v>1.72E-2</v>
      </c>
      <c r="K11" s="339"/>
      <c r="L11" s="340"/>
      <c r="M11" s="341"/>
    </row>
    <row r="12" spans="2:13" ht="15" x14ac:dyDescent="0.25">
      <c r="B12" s="342" t="s">
        <v>493</v>
      </c>
      <c r="C12" s="343">
        <v>1</v>
      </c>
      <c r="D12" s="344">
        <f>+'Factor Prestacional'!H72</f>
        <v>2807200</v>
      </c>
      <c r="E12" s="345">
        <f>+'Factor Prestacional'!I96</f>
        <v>0.61060000000000003</v>
      </c>
      <c r="F12" s="346">
        <f t="shared" ref="F12" si="0">D12+(D12*E12)</f>
        <v>4521276.32</v>
      </c>
      <c r="G12" s="347">
        <v>1</v>
      </c>
      <c r="H12" s="418">
        <v>1</v>
      </c>
      <c r="I12" s="585">
        <f t="shared" ref="I12" si="1">ROUND(C12*F12*G12*H12,2)</f>
        <v>4521276.32</v>
      </c>
      <c r="J12" s="348">
        <f t="shared" ref="J12" si="2">ROUND((I12/$C$5),4)</f>
        <v>3.5000000000000003E-2</v>
      </c>
      <c r="K12" s="339"/>
      <c r="L12" s="340"/>
      <c r="M12" s="341"/>
    </row>
    <row r="13" spans="2:13" ht="15.95" customHeight="1" x14ac:dyDescent="0.25">
      <c r="B13" s="342" t="s">
        <v>494</v>
      </c>
      <c r="C13" s="343">
        <v>1</v>
      </c>
      <c r="D13" s="344">
        <f>+'Factor Prestacional'!F72</f>
        <v>2228606</v>
      </c>
      <c r="E13" s="345">
        <f>+'Factor Prestacional'!G96</f>
        <v>0.69490000000000007</v>
      </c>
      <c r="F13" s="346">
        <f t="shared" ref="F13" si="3">D13+(D13*E13)</f>
        <v>3777264.3094000001</v>
      </c>
      <c r="G13" s="347">
        <v>0.5</v>
      </c>
      <c r="H13" s="418">
        <f>+J5</f>
        <v>1</v>
      </c>
      <c r="I13" s="585">
        <f t="shared" ref="I13" si="4">ROUND(C13*F13*G13*H13,2)</f>
        <v>1888632.15</v>
      </c>
      <c r="J13" s="348">
        <f t="shared" ref="J13" si="5">ROUND((I13/$C$5),4)</f>
        <v>1.46E-2</v>
      </c>
      <c r="K13" s="340"/>
      <c r="L13" s="332"/>
    </row>
    <row r="14" spans="2:13" ht="15.95" customHeight="1" thickBot="1" x14ac:dyDescent="0.3">
      <c r="B14" s="342" t="s">
        <v>495</v>
      </c>
      <c r="C14" s="343">
        <v>1</v>
      </c>
      <c r="D14" s="344">
        <f>+'Factor Prestacional'!J20</f>
        <v>1531200</v>
      </c>
      <c r="E14" s="345">
        <f>+'Factor Prestacional'!I46</f>
        <v>0.74850000000000017</v>
      </c>
      <c r="F14" s="346">
        <f t="shared" ref="F14" si="6">D14+(D14*E14)</f>
        <v>2677303.2000000002</v>
      </c>
      <c r="G14" s="347">
        <v>0.42</v>
      </c>
      <c r="H14" s="418">
        <f>+J6</f>
        <v>0.3</v>
      </c>
      <c r="I14" s="585">
        <f t="shared" ref="I14" si="7">ROUND(C14*F14*G14*H14,2)</f>
        <v>337340.2</v>
      </c>
      <c r="J14" s="348">
        <f t="shared" ref="J14" si="8">ROUND((I14/$C$5),4)</f>
        <v>2.5999999999999999E-3</v>
      </c>
      <c r="K14" s="340"/>
      <c r="L14" s="332"/>
    </row>
    <row r="15" spans="2:13" ht="20.100000000000001" customHeight="1" thickBot="1" x14ac:dyDescent="0.3">
      <c r="B15" s="833" t="s">
        <v>389</v>
      </c>
      <c r="C15" s="834"/>
      <c r="D15" s="834"/>
      <c r="E15" s="834"/>
      <c r="F15" s="419"/>
      <c r="G15" s="419"/>
      <c r="H15" s="419"/>
      <c r="I15" s="420"/>
      <c r="J15" s="421">
        <f>SUM(J16:J16)</f>
        <v>1.4E-3</v>
      </c>
      <c r="K15" s="340"/>
      <c r="L15" s="332"/>
    </row>
    <row r="16" spans="2:13" ht="15.95" customHeight="1" thickBot="1" x14ac:dyDescent="0.3">
      <c r="B16" s="342" t="s">
        <v>412</v>
      </c>
      <c r="C16" s="343">
        <v>1</v>
      </c>
      <c r="D16" s="351"/>
      <c r="E16" s="351"/>
      <c r="F16" s="346">
        <v>185000</v>
      </c>
      <c r="G16" s="347">
        <v>1</v>
      </c>
      <c r="H16" s="418">
        <f>+H13</f>
        <v>1</v>
      </c>
      <c r="I16" s="352">
        <f t="shared" ref="I16" si="9">F16*G16*H16*C16</f>
        <v>185000</v>
      </c>
      <c r="J16" s="349">
        <f t="shared" ref="J16" si="10">ROUND((I16/$C$5),4)</f>
        <v>1.4E-3</v>
      </c>
      <c r="K16" s="340"/>
      <c r="L16" s="350"/>
    </row>
    <row r="17" spans="2:13" s="353" customFormat="1" ht="39" thickBot="1" x14ac:dyDescent="0.3">
      <c r="B17" s="835" t="s">
        <v>390</v>
      </c>
      <c r="C17" s="836"/>
      <c r="D17" s="836"/>
      <c r="E17" s="423"/>
      <c r="F17" s="424" t="s">
        <v>121</v>
      </c>
      <c r="G17" s="424" t="s">
        <v>391</v>
      </c>
      <c r="H17" s="424"/>
      <c r="I17" s="424" t="s">
        <v>392</v>
      </c>
      <c r="J17" s="421">
        <f>SUM(J18:J28)</f>
        <v>0.221</v>
      </c>
      <c r="K17" s="340"/>
      <c r="L17" s="332"/>
    </row>
    <row r="18" spans="2:13" ht="15.95" customHeight="1" x14ac:dyDescent="0.25">
      <c r="B18" s="354" t="s">
        <v>393</v>
      </c>
      <c r="C18" s="355"/>
      <c r="D18" s="355"/>
      <c r="E18" s="355"/>
      <c r="F18" s="356">
        <v>6.0000000000000001E-3</v>
      </c>
      <c r="G18" s="357">
        <f>$C$5</f>
        <v>129089656</v>
      </c>
      <c r="H18" s="358"/>
      <c r="I18" s="359">
        <f t="shared" ref="I18:I28" si="11">(F18*(G18))</f>
        <v>774537.93599999999</v>
      </c>
      <c r="J18" s="349">
        <f t="shared" ref="J18" si="12">ROUND((I18/$C$5),4)</f>
        <v>6.0000000000000001E-3</v>
      </c>
      <c r="K18" s="340"/>
      <c r="L18" s="332"/>
      <c r="M18" s="360"/>
    </row>
    <row r="19" spans="2:13" ht="15.95" customHeight="1" x14ac:dyDescent="0.25">
      <c r="B19" s="342" t="s">
        <v>394</v>
      </c>
      <c r="C19" s="351"/>
      <c r="D19" s="351"/>
      <c r="E19" s="351"/>
      <c r="F19" s="361">
        <v>0.02</v>
      </c>
      <c r="G19" s="362">
        <f t="shared" ref="G19:G28" si="13">$C$5</f>
        <v>129089656</v>
      </c>
      <c r="H19" s="363"/>
      <c r="I19" s="364">
        <f t="shared" si="11"/>
        <v>2581793.12</v>
      </c>
      <c r="J19" s="348">
        <f>ROUND((I19/$C$5),4)</f>
        <v>0.02</v>
      </c>
      <c r="K19" s="340"/>
      <c r="L19" s="332"/>
      <c r="M19" s="360"/>
    </row>
    <row r="20" spans="2:13" ht="15.95" customHeight="1" x14ac:dyDescent="0.25">
      <c r="B20" s="342" t="s">
        <v>395</v>
      </c>
      <c r="C20" s="351"/>
      <c r="D20" s="351"/>
      <c r="E20" s="351"/>
      <c r="F20" s="361">
        <v>0.04</v>
      </c>
      <c r="G20" s="362">
        <f t="shared" si="13"/>
        <v>129089656</v>
      </c>
      <c r="H20" s="363"/>
      <c r="I20" s="364">
        <f t="shared" si="11"/>
        <v>5163586.24</v>
      </c>
      <c r="J20" s="348">
        <f t="shared" ref="J20:J28" si="14">ROUND((I20/$C$5),4)</f>
        <v>0.04</v>
      </c>
      <c r="K20" s="340"/>
      <c r="L20" s="332"/>
      <c r="M20" s="360"/>
    </row>
    <row r="21" spans="2:13" ht="15.95" customHeight="1" x14ac:dyDescent="0.25">
      <c r="B21" s="342" t="s">
        <v>396</v>
      </c>
      <c r="C21" s="351"/>
      <c r="D21" s="351"/>
      <c r="E21" s="351"/>
      <c r="F21" s="361">
        <v>1.4999999999999999E-2</v>
      </c>
      <c r="G21" s="362">
        <f t="shared" si="13"/>
        <v>129089656</v>
      </c>
      <c r="H21" s="363"/>
      <c r="I21" s="364">
        <f t="shared" si="11"/>
        <v>1936344.8399999999</v>
      </c>
      <c r="J21" s="348">
        <f t="shared" si="14"/>
        <v>1.4999999999999999E-2</v>
      </c>
      <c r="K21" s="340"/>
      <c r="L21" s="332"/>
      <c r="M21" s="360"/>
    </row>
    <row r="22" spans="2:13" ht="15.95" customHeight="1" x14ac:dyDescent="0.25">
      <c r="B22" s="342" t="s">
        <v>397</v>
      </c>
      <c r="C22" s="351"/>
      <c r="D22" s="351"/>
      <c r="E22" s="351"/>
      <c r="F22" s="361">
        <v>0.01</v>
      </c>
      <c r="G22" s="362">
        <f t="shared" si="13"/>
        <v>129089656</v>
      </c>
      <c r="H22" s="363"/>
      <c r="I22" s="364">
        <f t="shared" si="11"/>
        <v>1290896.56</v>
      </c>
      <c r="J22" s="348">
        <f t="shared" si="14"/>
        <v>0.01</v>
      </c>
      <c r="K22" s="340"/>
      <c r="L22" s="332"/>
      <c r="M22" s="360"/>
    </row>
    <row r="23" spans="2:13" ht="15.95" customHeight="1" x14ac:dyDescent="0.25">
      <c r="B23" s="342" t="s">
        <v>398</v>
      </c>
      <c r="C23" s="351"/>
      <c r="D23" s="351"/>
      <c r="E23" s="351"/>
      <c r="F23" s="361">
        <v>0.01</v>
      </c>
      <c r="G23" s="362">
        <f t="shared" si="13"/>
        <v>129089656</v>
      </c>
      <c r="H23" s="363"/>
      <c r="I23" s="364">
        <f t="shared" si="11"/>
        <v>1290896.56</v>
      </c>
      <c r="J23" s="348">
        <f t="shared" si="14"/>
        <v>0.01</v>
      </c>
      <c r="K23" s="340"/>
      <c r="L23" s="332"/>
      <c r="M23" s="360"/>
    </row>
    <row r="24" spans="2:13" ht="15.95" customHeight="1" x14ac:dyDescent="0.25">
      <c r="B24" s="342" t="s">
        <v>399</v>
      </c>
      <c r="C24" s="351"/>
      <c r="D24" s="351"/>
      <c r="E24" s="351"/>
      <c r="F24" s="361">
        <v>0.01</v>
      </c>
      <c r="G24" s="362">
        <f t="shared" si="13"/>
        <v>129089656</v>
      </c>
      <c r="H24" s="363"/>
      <c r="I24" s="364">
        <f t="shared" si="11"/>
        <v>1290896.56</v>
      </c>
      <c r="J24" s="348">
        <f t="shared" si="14"/>
        <v>0.01</v>
      </c>
      <c r="K24" s="340"/>
      <c r="L24" s="332"/>
      <c r="M24" s="360"/>
    </row>
    <row r="25" spans="2:13" ht="15.95" customHeight="1" x14ac:dyDescent="0.25">
      <c r="B25" s="342" t="s">
        <v>400</v>
      </c>
      <c r="C25" s="351"/>
      <c r="D25" s="351"/>
      <c r="E25" s="351"/>
      <c r="F25" s="361">
        <v>0.03</v>
      </c>
      <c r="G25" s="362">
        <f t="shared" si="13"/>
        <v>129089656</v>
      </c>
      <c r="H25" s="363"/>
      <c r="I25" s="364">
        <f t="shared" si="11"/>
        <v>3872689.6799999997</v>
      </c>
      <c r="J25" s="348">
        <f t="shared" si="14"/>
        <v>0.03</v>
      </c>
      <c r="K25" s="340"/>
      <c r="L25" s="332"/>
      <c r="M25" s="360"/>
    </row>
    <row r="26" spans="2:13" ht="15.95" customHeight="1" x14ac:dyDescent="0.25">
      <c r="B26" s="342" t="s">
        <v>401</v>
      </c>
      <c r="C26" s="351"/>
      <c r="D26" s="351"/>
      <c r="E26" s="351"/>
      <c r="F26" s="361">
        <v>0.05</v>
      </c>
      <c r="G26" s="362">
        <f t="shared" si="13"/>
        <v>129089656</v>
      </c>
      <c r="H26" s="363"/>
      <c r="I26" s="364">
        <f t="shared" si="11"/>
        <v>6454482.8000000007</v>
      </c>
      <c r="J26" s="348">
        <f t="shared" si="14"/>
        <v>0.05</v>
      </c>
      <c r="K26" s="340"/>
      <c r="L26" s="332"/>
      <c r="M26" s="360"/>
    </row>
    <row r="27" spans="2:13" ht="15.95" customHeight="1" x14ac:dyDescent="0.25">
      <c r="B27" s="342" t="s">
        <v>402</v>
      </c>
      <c r="C27" s="351"/>
      <c r="D27" s="351"/>
      <c r="E27" s="351"/>
      <c r="F27" s="361">
        <v>0.01</v>
      </c>
      <c r="G27" s="362">
        <f t="shared" si="13"/>
        <v>129089656</v>
      </c>
      <c r="H27" s="363"/>
      <c r="I27" s="364">
        <f t="shared" si="11"/>
        <v>1290896.56</v>
      </c>
      <c r="J27" s="348">
        <f t="shared" si="14"/>
        <v>0.01</v>
      </c>
      <c r="K27" s="340"/>
      <c r="L27" s="332"/>
      <c r="M27" s="360"/>
    </row>
    <row r="28" spans="2:13" ht="15.95" customHeight="1" x14ac:dyDescent="0.25">
      <c r="B28" s="342" t="s">
        <v>403</v>
      </c>
      <c r="C28" s="351"/>
      <c r="D28" s="351"/>
      <c r="E28" s="351"/>
      <c r="F28" s="361">
        <v>0.02</v>
      </c>
      <c r="G28" s="362">
        <f t="shared" si="13"/>
        <v>129089656</v>
      </c>
      <c r="H28" s="363"/>
      <c r="I28" s="364">
        <f t="shared" si="11"/>
        <v>2581793.12</v>
      </c>
      <c r="J28" s="348">
        <f t="shared" si="14"/>
        <v>0.02</v>
      </c>
      <c r="K28" s="340"/>
      <c r="L28" s="332"/>
      <c r="M28" s="360"/>
    </row>
    <row r="29" spans="2:13" ht="7.5" customHeight="1" x14ac:dyDescent="0.25">
      <c r="B29" s="342"/>
      <c r="C29" s="351"/>
      <c r="D29" s="351"/>
      <c r="E29" s="351"/>
      <c r="F29" s="365"/>
      <c r="G29" s="347"/>
      <c r="H29" s="366"/>
      <c r="I29" s="364"/>
      <c r="J29" s="367"/>
      <c r="L29" s="368"/>
      <c r="M29" s="369"/>
    </row>
    <row r="30" spans="2:13" x14ac:dyDescent="0.25">
      <c r="B30" s="370" t="s">
        <v>404</v>
      </c>
      <c r="C30" s="371"/>
      <c r="D30" s="371"/>
      <c r="E30" s="371"/>
      <c r="F30" s="365"/>
      <c r="G30" s="347"/>
      <c r="H30" s="366"/>
      <c r="I30" s="372"/>
      <c r="J30" s="595">
        <f>+J17+J15+J11</f>
        <v>0.23960000000000001</v>
      </c>
      <c r="K30" s="374"/>
      <c r="L30" s="375"/>
      <c r="M30" s="376"/>
    </row>
    <row r="31" spans="2:13" ht="9" customHeight="1" x14ac:dyDescent="0.25">
      <c r="B31" s="342"/>
      <c r="C31" s="351"/>
      <c r="D31" s="351"/>
      <c r="E31" s="351"/>
      <c r="F31" s="365"/>
      <c r="G31" s="347"/>
      <c r="H31" s="366"/>
      <c r="I31" s="377"/>
      <c r="J31" s="367"/>
      <c r="L31" s="378"/>
      <c r="M31" s="379"/>
    </row>
    <row r="32" spans="2:13" x14ac:dyDescent="0.25">
      <c r="B32" s="370" t="s">
        <v>405</v>
      </c>
      <c r="C32" s="371"/>
      <c r="D32" s="371"/>
      <c r="E32" s="371"/>
      <c r="F32" s="365"/>
      <c r="G32" s="347"/>
      <c r="H32" s="366"/>
      <c r="I32" s="372"/>
      <c r="J32" s="373">
        <v>0.01</v>
      </c>
      <c r="L32" s="378"/>
      <c r="M32" s="380"/>
    </row>
    <row r="33" spans="2:14" ht="9" customHeight="1" x14ac:dyDescent="0.25">
      <c r="B33" s="342"/>
      <c r="C33" s="351"/>
      <c r="D33" s="351"/>
      <c r="E33" s="351"/>
      <c r="F33" s="365"/>
      <c r="G33" s="347"/>
      <c r="H33" s="366"/>
      <c r="I33" s="377"/>
      <c r="J33" s="373"/>
      <c r="L33" s="378"/>
    </row>
    <row r="34" spans="2:14" x14ac:dyDescent="0.25">
      <c r="B34" s="370" t="s">
        <v>406</v>
      </c>
      <c r="C34" s="371"/>
      <c r="D34" s="371"/>
      <c r="E34" s="371"/>
      <c r="F34" s="365"/>
      <c r="G34" s="347"/>
      <c r="H34" s="366"/>
      <c r="I34" s="372"/>
      <c r="J34" s="373">
        <v>0.05</v>
      </c>
      <c r="L34" s="381"/>
    </row>
    <row r="35" spans="2:14" ht="7.5" customHeight="1" x14ac:dyDescent="0.25">
      <c r="B35" s="342"/>
      <c r="C35" s="351"/>
      <c r="D35" s="351"/>
      <c r="E35" s="351"/>
      <c r="F35" s="365"/>
      <c r="G35" s="347"/>
      <c r="H35" s="366"/>
      <c r="I35" s="377"/>
      <c r="J35" s="367"/>
      <c r="L35" s="378"/>
      <c r="N35" s="382"/>
    </row>
    <row r="36" spans="2:14" ht="13.5" thickBot="1" x14ac:dyDescent="0.3">
      <c r="B36" s="383" t="s">
        <v>407</v>
      </c>
      <c r="C36" s="384"/>
      <c r="D36" s="384"/>
      <c r="E36" s="384"/>
      <c r="F36" s="385"/>
      <c r="G36" s="386"/>
      <c r="H36" s="387"/>
      <c r="I36" s="388"/>
      <c r="J36" s="593">
        <f>SUM(J30:J34)</f>
        <v>0.29960000000000003</v>
      </c>
      <c r="K36" s="389"/>
      <c r="L36" s="378"/>
    </row>
    <row r="37" spans="2:14" x14ac:dyDescent="0.25">
      <c r="B37" s="318"/>
      <c r="C37" s="318"/>
      <c r="D37" s="318"/>
      <c r="E37" s="318"/>
      <c r="F37" s="319"/>
      <c r="G37" s="320"/>
      <c r="H37" s="321"/>
      <c r="I37" s="319"/>
      <c r="J37" s="390"/>
    </row>
    <row r="38" spans="2:14" x14ac:dyDescent="0.25">
      <c r="B38" s="391" t="s">
        <v>70</v>
      </c>
      <c r="C38" s="318"/>
      <c r="D38" s="318"/>
      <c r="E38" s="318"/>
      <c r="F38" s="319"/>
      <c r="G38" s="320"/>
      <c r="H38" s="321"/>
      <c r="I38" s="319"/>
      <c r="J38" s="390"/>
    </row>
    <row r="39" spans="2:14" x14ac:dyDescent="0.25">
      <c r="B39" s="837" t="s">
        <v>408</v>
      </c>
      <c r="C39" s="837"/>
      <c r="D39" s="837"/>
      <c r="E39" s="837"/>
      <c r="F39" s="837"/>
      <c r="G39" s="837"/>
      <c r="H39" s="837"/>
      <c r="I39" s="837"/>
      <c r="J39" s="837"/>
    </row>
    <row r="40" spans="2:14" x14ac:dyDescent="0.25">
      <c r="B40" s="838" t="s">
        <v>413</v>
      </c>
      <c r="C40" s="838"/>
      <c r="D40" s="838"/>
      <c r="E40" s="838"/>
      <c r="F40" s="838"/>
      <c r="G40" s="838"/>
      <c r="H40" s="838"/>
      <c r="I40" s="838"/>
      <c r="J40" s="838"/>
    </row>
    <row r="41" spans="2:14" x14ac:dyDescent="0.25">
      <c r="B41" s="318"/>
      <c r="C41" s="318"/>
      <c r="D41" s="318"/>
      <c r="E41" s="318"/>
      <c r="F41" s="319"/>
      <c r="G41" s="320"/>
      <c r="H41" s="321"/>
      <c r="I41" s="319"/>
      <c r="J41" s="390"/>
    </row>
    <row r="42" spans="2:14" x14ac:dyDescent="0.25">
      <c r="B42" s="318"/>
      <c r="C42" s="318"/>
      <c r="D42" s="318"/>
      <c r="E42" s="318"/>
      <c r="F42" s="319"/>
      <c r="G42" s="320"/>
      <c r="H42" s="321"/>
      <c r="I42" s="319"/>
      <c r="J42" s="390"/>
    </row>
    <row r="43" spans="2:14" x14ac:dyDescent="0.25">
      <c r="B43" s="318"/>
      <c r="C43" s="318"/>
      <c r="D43" s="318"/>
      <c r="E43" s="318"/>
      <c r="F43" s="319"/>
      <c r="G43" s="320"/>
      <c r="H43" s="321"/>
      <c r="I43" s="319"/>
      <c r="J43" s="390"/>
    </row>
    <row r="44" spans="2:14" x14ac:dyDescent="0.25">
      <c r="B44" s="318"/>
      <c r="C44" s="318"/>
      <c r="D44" s="318"/>
      <c r="E44" s="318"/>
      <c r="F44" s="319"/>
      <c r="G44" s="320"/>
      <c r="H44" s="321"/>
      <c r="I44" s="324"/>
      <c r="J44" s="390"/>
    </row>
    <row r="45" spans="2:14" x14ac:dyDescent="0.25">
      <c r="B45" s="318"/>
      <c r="C45" s="318"/>
      <c r="D45" s="318"/>
      <c r="E45" s="318"/>
      <c r="F45" s="319"/>
      <c r="G45" s="392"/>
      <c r="H45" s="321"/>
      <c r="I45" s="319"/>
      <c r="J45" s="393"/>
      <c r="K45" s="394"/>
    </row>
    <row r="46" spans="2:14" x14ac:dyDescent="0.25">
      <c r="B46" s="395"/>
      <c r="C46" s="318"/>
      <c r="D46" s="318"/>
      <c r="E46" s="318"/>
      <c r="F46" s="319"/>
      <c r="G46" s="396"/>
      <c r="H46" s="397"/>
      <c r="I46" s="319"/>
      <c r="J46" s="393"/>
      <c r="K46" s="394"/>
    </row>
    <row r="47" spans="2:14" x14ac:dyDescent="0.25">
      <c r="B47" s="398" t="s">
        <v>409</v>
      </c>
      <c r="C47" s="318"/>
      <c r="D47" s="318"/>
      <c r="E47" s="318"/>
      <c r="F47" s="319"/>
      <c r="G47" s="398" t="s">
        <v>410</v>
      </c>
      <c r="H47" s="399"/>
      <c r="I47" s="399"/>
      <c r="J47" s="399"/>
      <c r="K47" s="399"/>
    </row>
    <row r="48" spans="2:14" x14ac:dyDescent="0.25">
      <c r="B48" s="400" t="s">
        <v>414</v>
      </c>
      <c r="C48" s="318"/>
      <c r="D48" s="318"/>
      <c r="E48" s="318"/>
      <c r="F48" s="319"/>
      <c r="G48" s="400" t="s">
        <v>416</v>
      </c>
      <c r="H48" s="400"/>
      <c r="I48" s="400"/>
      <c r="J48" s="400"/>
      <c r="K48" s="400"/>
    </row>
    <row r="49" spans="2:11" x14ac:dyDescent="0.25">
      <c r="B49" s="821" t="s">
        <v>415</v>
      </c>
      <c r="C49" s="821"/>
      <c r="D49" s="401"/>
      <c r="E49" s="401"/>
      <c r="F49" s="402"/>
      <c r="G49" s="821" t="s">
        <v>415</v>
      </c>
      <c r="H49" s="821"/>
      <c r="I49" s="821"/>
      <c r="J49" s="403"/>
      <c r="K49" s="404"/>
    </row>
  </sheetData>
  <mergeCells count="14">
    <mergeCell ref="B49:C49"/>
    <mergeCell ref="G49:I49"/>
    <mergeCell ref="B1:J1"/>
    <mergeCell ref="B2:J2"/>
    <mergeCell ref="B10:J10"/>
    <mergeCell ref="B11:C11"/>
    <mergeCell ref="B15:E15"/>
    <mergeCell ref="B17:D17"/>
    <mergeCell ref="B39:J39"/>
    <mergeCell ref="B40:J40"/>
    <mergeCell ref="C5:F5"/>
    <mergeCell ref="H5:I5"/>
    <mergeCell ref="C6:F6"/>
    <mergeCell ref="H6:I6"/>
  </mergeCells>
  <printOptions horizontalCentered="1"/>
  <pageMargins left="0.39370078740157483" right="0.39370078740157483" top="0.78740157480314965" bottom="0.78740157480314965" header="0" footer="0"/>
  <pageSetup scale="58" orientation="portrait" r:id="rId1"/>
  <headerFooter alignWithMargins="0"/>
  <ignoredErrors>
    <ignoredError sqref="J17 J13 J15"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N48"/>
  <sheetViews>
    <sheetView view="pageBreakPreview" topLeftCell="D1" zoomScaleNormal="75" zoomScaleSheetLayoutView="100" workbookViewId="0">
      <selection activeCell="J29" sqref="J29"/>
    </sheetView>
  </sheetViews>
  <sheetFormatPr baseColWidth="10" defaultColWidth="11.42578125" defaultRowHeight="12.75" x14ac:dyDescent="0.25"/>
  <cols>
    <col min="1" max="1" width="3.42578125" style="314" customWidth="1"/>
    <col min="2" max="2" width="44.28515625" style="314" customWidth="1"/>
    <col min="3" max="3" width="6.42578125" style="314" customWidth="1"/>
    <col min="4" max="4" width="12.7109375" style="314" customWidth="1"/>
    <col min="5" max="5" width="15.140625" style="314" customWidth="1"/>
    <col min="6" max="6" width="13.28515625" style="405" customWidth="1"/>
    <col min="7" max="7" width="18.85546875" style="406" customWidth="1"/>
    <col min="8" max="8" width="13.140625" style="331" customWidth="1"/>
    <col min="9" max="9" width="19" style="405" customWidth="1"/>
    <col min="10" max="10" width="12.85546875" style="407" customWidth="1"/>
    <col min="11" max="11" width="12.42578125" style="314" bestFit="1" customWidth="1"/>
    <col min="12" max="12" width="29.140625" style="314" bestFit="1" customWidth="1"/>
    <col min="13" max="13" width="19" style="314" bestFit="1" customWidth="1"/>
    <col min="14" max="14" width="17.28515625" style="314" bestFit="1" customWidth="1"/>
    <col min="15" max="16384" width="11.42578125" style="314"/>
  </cols>
  <sheetData>
    <row r="1" spans="2:13" ht="30.75" customHeight="1" x14ac:dyDescent="0.25">
      <c r="B1" s="822" t="s">
        <v>375</v>
      </c>
      <c r="C1" s="823"/>
      <c r="D1" s="823"/>
      <c r="E1" s="823"/>
      <c r="F1" s="823"/>
      <c r="G1" s="823"/>
      <c r="H1" s="823"/>
      <c r="I1" s="823"/>
      <c r="J1" s="824"/>
      <c r="K1" s="312"/>
      <c r="L1" s="313"/>
    </row>
    <row r="2" spans="2:13" ht="18.75" customHeight="1" thickBot="1" x14ac:dyDescent="0.3">
      <c r="B2" s="825" t="s">
        <v>411</v>
      </c>
      <c r="C2" s="826"/>
      <c r="D2" s="826"/>
      <c r="E2" s="826"/>
      <c r="F2" s="826"/>
      <c r="G2" s="826"/>
      <c r="H2" s="826"/>
      <c r="I2" s="826"/>
      <c r="J2" s="827"/>
      <c r="K2" s="315"/>
      <c r="L2" s="316"/>
    </row>
    <row r="3" spans="2:13" ht="5.25" customHeight="1" thickBot="1" x14ac:dyDescent="0.3">
      <c r="B3" s="317"/>
      <c r="C3" s="318"/>
      <c r="D3" s="318"/>
      <c r="E3" s="318"/>
      <c r="F3" s="319"/>
      <c r="G3" s="320"/>
      <c r="H3" s="321"/>
      <c r="I3" s="319"/>
      <c r="J3" s="322"/>
    </row>
    <row r="4" spans="2:13" ht="13.5" hidden="1" thickBot="1" x14ac:dyDescent="0.3">
      <c r="B4" s="317"/>
      <c r="C4" s="318"/>
      <c r="D4" s="318"/>
      <c r="E4" s="318"/>
      <c r="F4" s="319"/>
      <c r="G4" s="320"/>
      <c r="H4" s="321"/>
      <c r="I4" s="319"/>
      <c r="J4" s="322"/>
    </row>
    <row r="5" spans="2:13" x14ac:dyDescent="0.25">
      <c r="B5" s="323" t="s">
        <v>376</v>
      </c>
      <c r="C5" s="849">
        <f>+'PRE Ampliacion y completamiento'!P21</f>
        <v>223624736.49000001</v>
      </c>
      <c r="D5" s="850"/>
      <c r="E5" s="850"/>
      <c r="F5" s="851"/>
      <c r="G5" s="324"/>
      <c r="H5" s="842" t="s">
        <v>377</v>
      </c>
      <c r="I5" s="843"/>
      <c r="J5" s="325">
        <v>1</v>
      </c>
      <c r="K5" s="326"/>
      <c r="L5" s="327"/>
    </row>
    <row r="6" spans="2:13" ht="13.5" thickBot="1" x14ac:dyDescent="0.3">
      <c r="B6" s="328" t="s">
        <v>378</v>
      </c>
      <c r="C6" s="852">
        <f>ROUND(C5*(1+J35),2)</f>
        <v>290689794.95999998</v>
      </c>
      <c r="D6" s="853"/>
      <c r="E6" s="853"/>
      <c r="F6" s="854"/>
      <c r="G6" s="324"/>
      <c r="H6" s="847" t="s">
        <v>379</v>
      </c>
      <c r="I6" s="848"/>
      <c r="J6" s="329">
        <v>0.3</v>
      </c>
      <c r="L6" s="330">
        <f>+C6-C5</f>
        <v>67065058.469999969</v>
      </c>
    </row>
    <row r="7" spans="2:13" ht="9" customHeight="1" thickBot="1" x14ac:dyDescent="0.3">
      <c r="B7" s="317"/>
      <c r="C7" s="318"/>
      <c r="D7" s="318"/>
      <c r="E7" s="318"/>
      <c r="F7" s="319"/>
      <c r="G7" s="320"/>
      <c r="H7" s="321"/>
      <c r="I7" s="319"/>
      <c r="J7" s="322"/>
    </row>
    <row r="8" spans="2:13" s="331" customFormat="1" ht="49.5" customHeight="1" thickBot="1" x14ac:dyDescent="0.3">
      <c r="B8" s="408" t="s">
        <v>56</v>
      </c>
      <c r="C8" s="409" t="s">
        <v>380</v>
      </c>
      <c r="D8" s="409" t="s">
        <v>381</v>
      </c>
      <c r="E8" s="409" t="s">
        <v>93</v>
      </c>
      <c r="F8" s="409" t="s">
        <v>382</v>
      </c>
      <c r="G8" s="410" t="s">
        <v>383</v>
      </c>
      <c r="H8" s="411" t="s">
        <v>384</v>
      </c>
      <c r="I8" s="412" t="s">
        <v>385</v>
      </c>
      <c r="J8" s="413" t="s">
        <v>386</v>
      </c>
      <c r="L8" s="332"/>
    </row>
    <row r="9" spans="2:13" ht="7.5" customHeight="1" thickBot="1" x14ac:dyDescent="0.3">
      <c r="B9" s="333"/>
      <c r="C9" s="334"/>
      <c r="D9" s="334"/>
      <c r="E9" s="334"/>
      <c r="F9" s="335"/>
      <c r="G9" s="336"/>
      <c r="H9" s="337"/>
      <c r="I9" s="335"/>
      <c r="J9" s="338"/>
    </row>
    <row r="10" spans="2:13" x14ac:dyDescent="0.25">
      <c r="B10" s="828" t="s">
        <v>387</v>
      </c>
      <c r="C10" s="829"/>
      <c r="D10" s="829"/>
      <c r="E10" s="829"/>
      <c r="F10" s="829"/>
      <c r="G10" s="829"/>
      <c r="H10" s="829"/>
      <c r="I10" s="829"/>
      <c r="J10" s="830"/>
    </row>
    <row r="11" spans="2:13" ht="16.5" thickBot="1" x14ac:dyDescent="0.3">
      <c r="B11" s="831" t="s">
        <v>388</v>
      </c>
      <c r="C11" s="832"/>
      <c r="D11" s="414"/>
      <c r="E11" s="414"/>
      <c r="F11" s="415"/>
      <c r="G11" s="415"/>
      <c r="H11" s="415"/>
      <c r="I11" s="416"/>
      <c r="J11" s="417">
        <f>SUM(J12:J13)</f>
        <v>1.7899999999999999E-2</v>
      </c>
      <c r="K11" s="339"/>
      <c r="L11" s="340"/>
      <c r="M11" s="341"/>
    </row>
    <row r="12" spans="2:13" ht="15.95" customHeight="1" x14ac:dyDescent="0.25">
      <c r="B12" s="342" t="s">
        <v>493</v>
      </c>
      <c r="C12" s="343">
        <v>1</v>
      </c>
      <c r="D12" s="344">
        <f>+'Factor Prestacional'!H72</f>
        <v>2807200</v>
      </c>
      <c r="E12" s="345">
        <f>+'Factor Prestacional'!I96</f>
        <v>0.61060000000000003</v>
      </c>
      <c r="F12" s="346">
        <f t="shared" ref="F12:F13" si="0">D12+(D12*E12)</f>
        <v>4521276.32</v>
      </c>
      <c r="G12" s="347">
        <v>0.5</v>
      </c>
      <c r="H12" s="418">
        <v>1</v>
      </c>
      <c r="I12" s="585">
        <f t="shared" ref="I12:I13" si="1">ROUND(C12*F12*G12*H12,2)</f>
        <v>2260638.16</v>
      </c>
      <c r="J12" s="348">
        <f t="shared" ref="J12:J13" si="2">ROUND((I12/$C$5),4)</f>
        <v>1.01E-2</v>
      </c>
      <c r="K12" s="340"/>
      <c r="L12" s="332"/>
    </row>
    <row r="13" spans="2:13" ht="15.95" customHeight="1" thickBot="1" x14ac:dyDescent="0.3">
      <c r="B13" s="342" t="s">
        <v>494</v>
      </c>
      <c r="C13" s="343">
        <v>1</v>
      </c>
      <c r="D13" s="344">
        <f>+'Factor Prestacional'!F72</f>
        <v>2228606</v>
      </c>
      <c r="E13" s="345">
        <f>+'Factor Prestacional'!G96</f>
        <v>0.69490000000000007</v>
      </c>
      <c r="F13" s="346">
        <f t="shared" si="0"/>
        <v>3777264.3094000001</v>
      </c>
      <c r="G13" s="347">
        <v>0.46</v>
      </c>
      <c r="H13" s="418">
        <f>+J5</f>
        <v>1</v>
      </c>
      <c r="I13" s="585">
        <f t="shared" si="1"/>
        <v>1737541.58</v>
      </c>
      <c r="J13" s="348">
        <f t="shared" si="2"/>
        <v>7.7999999999999996E-3</v>
      </c>
      <c r="K13" s="340"/>
      <c r="L13" s="332"/>
    </row>
    <row r="14" spans="2:13" ht="20.100000000000001" customHeight="1" thickBot="1" x14ac:dyDescent="0.3">
      <c r="B14" s="833" t="s">
        <v>389</v>
      </c>
      <c r="C14" s="834"/>
      <c r="D14" s="834"/>
      <c r="E14" s="834"/>
      <c r="F14" s="419"/>
      <c r="G14" s="419"/>
      <c r="H14" s="419"/>
      <c r="I14" s="420"/>
      <c r="J14" s="421">
        <f>SUM(J15:J15)</f>
        <v>1E-3</v>
      </c>
      <c r="K14" s="340"/>
      <c r="L14" s="332"/>
    </row>
    <row r="15" spans="2:13" ht="15.95" customHeight="1" thickBot="1" x14ac:dyDescent="0.3">
      <c r="B15" s="342" t="s">
        <v>412</v>
      </c>
      <c r="C15" s="343">
        <v>1</v>
      </c>
      <c r="D15" s="351"/>
      <c r="E15" s="351"/>
      <c r="F15" s="346">
        <v>220000</v>
      </c>
      <c r="G15" s="347">
        <v>1</v>
      </c>
      <c r="H15" s="418">
        <f>+H12</f>
        <v>1</v>
      </c>
      <c r="I15" s="352">
        <f t="shared" ref="I15" si="3">F15*G15*H15*C15</f>
        <v>220000</v>
      </c>
      <c r="J15" s="349">
        <f t="shared" ref="J15" si="4">ROUND((I15/$C$5),4)</f>
        <v>1E-3</v>
      </c>
      <c r="K15" s="340"/>
      <c r="L15" s="350"/>
    </row>
    <row r="16" spans="2:13" s="353" customFormat="1" ht="39" thickBot="1" x14ac:dyDescent="0.3">
      <c r="B16" s="835" t="s">
        <v>390</v>
      </c>
      <c r="C16" s="836"/>
      <c r="D16" s="836"/>
      <c r="E16" s="423"/>
      <c r="F16" s="424" t="s">
        <v>121</v>
      </c>
      <c r="G16" s="424" t="s">
        <v>391</v>
      </c>
      <c r="H16" s="424"/>
      <c r="I16" s="424" t="s">
        <v>392</v>
      </c>
      <c r="J16" s="421">
        <f>SUM(J17:J27)</f>
        <v>0.221</v>
      </c>
      <c r="K16" s="340"/>
      <c r="L16" s="332"/>
    </row>
    <row r="17" spans="2:13" ht="15.95" customHeight="1" x14ac:dyDescent="0.25">
      <c r="B17" s="354" t="s">
        <v>393</v>
      </c>
      <c r="C17" s="355"/>
      <c r="D17" s="355"/>
      <c r="E17" s="355"/>
      <c r="F17" s="356">
        <v>6.0000000000000001E-3</v>
      </c>
      <c r="G17" s="357">
        <f>$C$5</f>
        <v>223624736.49000001</v>
      </c>
      <c r="H17" s="358"/>
      <c r="I17" s="359">
        <f t="shared" ref="I17:I27" si="5">(F17*(G17))</f>
        <v>1341748.41894</v>
      </c>
      <c r="J17" s="349">
        <f t="shared" ref="J17" si="6">ROUND((I17/$C$5),4)</f>
        <v>6.0000000000000001E-3</v>
      </c>
      <c r="K17" s="340"/>
      <c r="L17" s="332"/>
      <c r="M17" s="360"/>
    </row>
    <row r="18" spans="2:13" ht="15.95" customHeight="1" x14ac:dyDescent="0.25">
      <c r="B18" s="342" t="s">
        <v>394</v>
      </c>
      <c r="C18" s="351"/>
      <c r="D18" s="351"/>
      <c r="E18" s="351"/>
      <c r="F18" s="361">
        <v>0.02</v>
      </c>
      <c r="G18" s="362">
        <f t="shared" ref="G18:G27" si="7">$C$5</f>
        <v>223624736.49000001</v>
      </c>
      <c r="H18" s="363"/>
      <c r="I18" s="364">
        <f t="shared" si="5"/>
        <v>4472494.7297999999</v>
      </c>
      <c r="J18" s="348">
        <f>ROUND((I18/$C$5),4)</f>
        <v>0.02</v>
      </c>
      <c r="K18" s="340"/>
      <c r="L18" s="332"/>
      <c r="M18" s="360"/>
    </row>
    <row r="19" spans="2:13" ht="15.95" customHeight="1" x14ac:dyDescent="0.25">
      <c r="B19" s="342" t="s">
        <v>395</v>
      </c>
      <c r="C19" s="351"/>
      <c r="D19" s="351"/>
      <c r="E19" s="351"/>
      <c r="F19" s="361">
        <v>0.04</v>
      </c>
      <c r="G19" s="362">
        <f t="shared" si="7"/>
        <v>223624736.49000001</v>
      </c>
      <c r="H19" s="363"/>
      <c r="I19" s="364">
        <f t="shared" si="5"/>
        <v>8944989.4595999997</v>
      </c>
      <c r="J19" s="348">
        <f t="shared" ref="J19:J27" si="8">ROUND((I19/$C$5),4)</f>
        <v>0.04</v>
      </c>
      <c r="K19" s="340"/>
      <c r="L19" s="332"/>
      <c r="M19" s="360"/>
    </row>
    <row r="20" spans="2:13" ht="15.95" customHeight="1" x14ac:dyDescent="0.25">
      <c r="B20" s="342" t="s">
        <v>396</v>
      </c>
      <c r="C20" s="351"/>
      <c r="D20" s="351"/>
      <c r="E20" s="351"/>
      <c r="F20" s="361">
        <v>1.4999999999999999E-2</v>
      </c>
      <c r="G20" s="362">
        <f t="shared" si="7"/>
        <v>223624736.49000001</v>
      </c>
      <c r="H20" s="363"/>
      <c r="I20" s="364">
        <f t="shared" si="5"/>
        <v>3354371.0473500001</v>
      </c>
      <c r="J20" s="348">
        <f t="shared" si="8"/>
        <v>1.4999999999999999E-2</v>
      </c>
      <c r="K20" s="340"/>
      <c r="L20" s="332"/>
      <c r="M20" s="360"/>
    </row>
    <row r="21" spans="2:13" ht="15.95" customHeight="1" x14ac:dyDescent="0.25">
      <c r="B21" s="342" t="s">
        <v>397</v>
      </c>
      <c r="C21" s="351"/>
      <c r="D21" s="351"/>
      <c r="E21" s="351"/>
      <c r="F21" s="361">
        <v>0.01</v>
      </c>
      <c r="G21" s="362">
        <f t="shared" si="7"/>
        <v>223624736.49000001</v>
      </c>
      <c r="H21" s="363"/>
      <c r="I21" s="364">
        <f t="shared" si="5"/>
        <v>2236247.3648999999</v>
      </c>
      <c r="J21" s="348">
        <f t="shared" si="8"/>
        <v>0.01</v>
      </c>
      <c r="K21" s="340"/>
      <c r="L21" s="332"/>
      <c r="M21" s="360"/>
    </row>
    <row r="22" spans="2:13" ht="15.95" customHeight="1" x14ac:dyDescent="0.25">
      <c r="B22" s="342" t="s">
        <v>398</v>
      </c>
      <c r="C22" s="351"/>
      <c r="D22" s="351"/>
      <c r="E22" s="351"/>
      <c r="F22" s="361">
        <v>0.01</v>
      </c>
      <c r="G22" s="362">
        <f t="shared" si="7"/>
        <v>223624736.49000001</v>
      </c>
      <c r="H22" s="363"/>
      <c r="I22" s="364">
        <f t="shared" si="5"/>
        <v>2236247.3648999999</v>
      </c>
      <c r="J22" s="348">
        <f t="shared" si="8"/>
        <v>0.01</v>
      </c>
      <c r="K22" s="340"/>
      <c r="L22" s="332"/>
      <c r="M22" s="360"/>
    </row>
    <row r="23" spans="2:13" ht="15.95" customHeight="1" x14ac:dyDescent="0.25">
      <c r="B23" s="342" t="s">
        <v>399</v>
      </c>
      <c r="C23" s="351"/>
      <c r="D23" s="351"/>
      <c r="E23" s="351"/>
      <c r="F23" s="361">
        <v>0.01</v>
      </c>
      <c r="G23" s="362">
        <f t="shared" si="7"/>
        <v>223624736.49000001</v>
      </c>
      <c r="H23" s="363"/>
      <c r="I23" s="364">
        <f t="shared" si="5"/>
        <v>2236247.3648999999</v>
      </c>
      <c r="J23" s="348">
        <f t="shared" si="8"/>
        <v>0.01</v>
      </c>
      <c r="K23" s="340"/>
      <c r="L23" s="332"/>
      <c r="M23" s="360"/>
    </row>
    <row r="24" spans="2:13" ht="15.95" customHeight="1" x14ac:dyDescent="0.25">
      <c r="B24" s="342" t="s">
        <v>400</v>
      </c>
      <c r="C24" s="351"/>
      <c r="D24" s="351"/>
      <c r="E24" s="351"/>
      <c r="F24" s="361">
        <v>0.03</v>
      </c>
      <c r="G24" s="362">
        <f t="shared" si="7"/>
        <v>223624736.49000001</v>
      </c>
      <c r="H24" s="363"/>
      <c r="I24" s="364">
        <f t="shared" si="5"/>
        <v>6708742.0947000002</v>
      </c>
      <c r="J24" s="348">
        <f t="shared" si="8"/>
        <v>0.03</v>
      </c>
      <c r="K24" s="340"/>
      <c r="L24" s="332"/>
      <c r="M24" s="360"/>
    </row>
    <row r="25" spans="2:13" ht="15.95" customHeight="1" x14ac:dyDescent="0.25">
      <c r="B25" s="342" t="s">
        <v>401</v>
      </c>
      <c r="C25" s="351"/>
      <c r="D25" s="351"/>
      <c r="E25" s="351"/>
      <c r="F25" s="361">
        <v>0.05</v>
      </c>
      <c r="G25" s="362">
        <f t="shared" si="7"/>
        <v>223624736.49000001</v>
      </c>
      <c r="H25" s="363"/>
      <c r="I25" s="364">
        <f t="shared" si="5"/>
        <v>11181236.824500002</v>
      </c>
      <c r="J25" s="348">
        <f t="shared" si="8"/>
        <v>0.05</v>
      </c>
      <c r="K25" s="340"/>
      <c r="L25" s="332"/>
      <c r="M25" s="360"/>
    </row>
    <row r="26" spans="2:13" ht="15.95" customHeight="1" x14ac:dyDescent="0.25">
      <c r="B26" s="342" t="s">
        <v>402</v>
      </c>
      <c r="C26" s="351"/>
      <c r="D26" s="351"/>
      <c r="E26" s="351"/>
      <c r="F26" s="361">
        <v>0.01</v>
      </c>
      <c r="G26" s="362">
        <f t="shared" si="7"/>
        <v>223624736.49000001</v>
      </c>
      <c r="H26" s="363"/>
      <c r="I26" s="364">
        <f t="shared" si="5"/>
        <v>2236247.3648999999</v>
      </c>
      <c r="J26" s="348">
        <f t="shared" si="8"/>
        <v>0.01</v>
      </c>
      <c r="K26" s="340"/>
      <c r="L26" s="332"/>
      <c r="M26" s="360"/>
    </row>
    <row r="27" spans="2:13" ht="15.95" customHeight="1" x14ac:dyDescent="0.25">
      <c r="B27" s="342" t="s">
        <v>403</v>
      </c>
      <c r="C27" s="351"/>
      <c r="D27" s="351"/>
      <c r="E27" s="351"/>
      <c r="F27" s="361">
        <v>0.02</v>
      </c>
      <c r="G27" s="362">
        <f t="shared" si="7"/>
        <v>223624736.49000001</v>
      </c>
      <c r="H27" s="363"/>
      <c r="I27" s="364">
        <f t="shared" si="5"/>
        <v>4472494.7297999999</v>
      </c>
      <c r="J27" s="348">
        <f t="shared" si="8"/>
        <v>0.02</v>
      </c>
      <c r="K27" s="340"/>
      <c r="L27" s="332"/>
      <c r="M27" s="360"/>
    </row>
    <row r="28" spans="2:13" ht="7.5" customHeight="1" x14ac:dyDescent="0.25">
      <c r="B28" s="342"/>
      <c r="C28" s="351"/>
      <c r="D28" s="351"/>
      <c r="E28" s="351"/>
      <c r="F28" s="365"/>
      <c r="G28" s="347"/>
      <c r="H28" s="366"/>
      <c r="I28" s="364"/>
      <c r="J28" s="367"/>
      <c r="L28" s="368"/>
      <c r="M28" s="369"/>
    </row>
    <row r="29" spans="2:13" x14ac:dyDescent="0.25">
      <c r="B29" s="370" t="s">
        <v>404</v>
      </c>
      <c r="C29" s="371"/>
      <c r="D29" s="371"/>
      <c r="E29" s="371"/>
      <c r="F29" s="365"/>
      <c r="G29" s="347"/>
      <c r="H29" s="366"/>
      <c r="I29" s="372"/>
      <c r="J29" s="595">
        <f>+J16+J14+J11</f>
        <v>0.2399</v>
      </c>
      <c r="K29" s="374"/>
      <c r="L29" s="375"/>
      <c r="M29" s="376"/>
    </row>
    <row r="30" spans="2:13" ht="9" customHeight="1" x14ac:dyDescent="0.25">
      <c r="B30" s="342"/>
      <c r="C30" s="351"/>
      <c r="D30" s="351"/>
      <c r="E30" s="351"/>
      <c r="F30" s="365"/>
      <c r="G30" s="347"/>
      <c r="H30" s="366"/>
      <c r="I30" s="377"/>
      <c r="J30" s="367"/>
      <c r="L30" s="378"/>
      <c r="M30" s="379"/>
    </row>
    <row r="31" spans="2:13" x14ac:dyDescent="0.25">
      <c r="B31" s="370" t="s">
        <v>405</v>
      </c>
      <c r="C31" s="371"/>
      <c r="D31" s="371"/>
      <c r="E31" s="371"/>
      <c r="F31" s="365"/>
      <c r="G31" s="347"/>
      <c r="H31" s="366"/>
      <c r="I31" s="372"/>
      <c r="J31" s="373">
        <v>0.01</v>
      </c>
      <c r="L31" s="378"/>
      <c r="M31" s="380"/>
    </row>
    <row r="32" spans="2:13" ht="9" customHeight="1" x14ac:dyDescent="0.25">
      <c r="B32" s="342"/>
      <c r="C32" s="351"/>
      <c r="D32" s="351"/>
      <c r="E32" s="351"/>
      <c r="F32" s="365"/>
      <c r="G32" s="347"/>
      <c r="H32" s="366"/>
      <c r="I32" s="377"/>
      <c r="J32" s="373"/>
      <c r="L32" s="378"/>
    </row>
    <row r="33" spans="2:14" x14ac:dyDescent="0.25">
      <c r="B33" s="370" t="s">
        <v>406</v>
      </c>
      <c r="C33" s="371"/>
      <c r="D33" s="371"/>
      <c r="E33" s="371"/>
      <c r="F33" s="365"/>
      <c r="G33" s="347"/>
      <c r="H33" s="366"/>
      <c r="I33" s="372"/>
      <c r="J33" s="373">
        <v>0.05</v>
      </c>
      <c r="L33" s="381"/>
    </row>
    <row r="34" spans="2:14" ht="7.5" customHeight="1" x14ac:dyDescent="0.25">
      <c r="B34" s="342"/>
      <c r="C34" s="351"/>
      <c r="D34" s="351"/>
      <c r="E34" s="351"/>
      <c r="F34" s="365"/>
      <c r="G34" s="347"/>
      <c r="H34" s="366"/>
      <c r="I34" s="377"/>
      <c r="J34" s="367"/>
      <c r="L34" s="378"/>
      <c r="N34" s="382"/>
    </row>
    <row r="35" spans="2:14" ht="13.5" thickBot="1" x14ac:dyDescent="0.3">
      <c r="B35" s="383" t="s">
        <v>407</v>
      </c>
      <c r="C35" s="384"/>
      <c r="D35" s="384"/>
      <c r="E35" s="384"/>
      <c r="F35" s="385"/>
      <c r="G35" s="386"/>
      <c r="H35" s="387"/>
      <c r="I35" s="388"/>
      <c r="J35" s="593">
        <f>SUM(J29:J33)</f>
        <v>0.2999</v>
      </c>
      <c r="K35" s="389"/>
      <c r="L35" s="378"/>
    </row>
    <row r="36" spans="2:14" x14ac:dyDescent="0.25">
      <c r="B36" s="318"/>
      <c r="C36" s="318"/>
      <c r="D36" s="318"/>
      <c r="E36" s="318"/>
      <c r="F36" s="319"/>
      <c r="G36" s="320"/>
      <c r="H36" s="321"/>
      <c r="I36" s="319"/>
      <c r="J36" s="390"/>
    </row>
    <row r="37" spans="2:14" x14ac:dyDescent="0.25">
      <c r="B37" s="391" t="s">
        <v>70</v>
      </c>
      <c r="C37" s="318"/>
      <c r="D37" s="318"/>
      <c r="E37" s="318"/>
      <c r="F37" s="319"/>
      <c r="G37" s="320"/>
      <c r="H37" s="321"/>
      <c r="I37" s="319"/>
      <c r="J37" s="390"/>
    </row>
    <row r="38" spans="2:14" x14ac:dyDescent="0.25">
      <c r="B38" s="837" t="s">
        <v>408</v>
      </c>
      <c r="C38" s="837"/>
      <c r="D38" s="837"/>
      <c r="E38" s="837"/>
      <c r="F38" s="837"/>
      <c r="G38" s="837"/>
      <c r="H38" s="837"/>
      <c r="I38" s="837"/>
      <c r="J38" s="837"/>
    </row>
    <row r="39" spans="2:14" x14ac:dyDescent="0.25">
      <c r="B39" s="838" t="s">
        <v>413</v>
      </c>
      <c r="C39" s="838"/>
      <c r="D39" s="838"/>
      <c r="E39" s="838"/>
      <c r="F39" s="838"/>
      <c r="G39" s="838"/>
      <c r="H39" s="838"/>
      <c r="I39" s="838"/>
      <c r="J39" s="838"/>
    </row>
    <row r="40" spans="2:14" x14ac:dyDescent="0.25">
      <c r="B40" s="318"/>
      <c r="C40" s="318"/>
      <c r="D40" s="318"/>
      <c r="E40" s="318"/>
      <c r="F40" s="319"/>
      <c r="G40" s="320"/>
      <c r="H40" s="321"/>
      <c r="I40" s="319"/>
      <c r="J40" s="390"/>
    </row>
    <row r="41" spans="2:14" x14ac:dyDescent="0.25">
      <c r="B41" s="318"/>
      <c r="C41" s="318"/>
      <c r="D41" s="318"/>
      <c r="E41" s="318"/>
      <c r="F41" s="319"/>
      <c r="G41" s="320"/>
      <c r="H41" s="321"/>
      <c r="I41" s="319"/>
      <c r="J41" s="390"/>
    </row>
    <row r="42" spans="2:14" x14ac:dyDescent="0.25">
      <c r="B42" s="318"/>
      <c r="C42" s="318"/>
      <c r="D42" s="318"/>
      <c r="E42" s="318"/>
      <c r="F42" s="319"/>
      <c r="G42" s="320"/>
      <c r="H42" s="321"/>
      <c r="I42" s="319"/>
      <c r="J42" s="390"/>
    </row>
    <row r="43" spans="2:14" x14ac:dyDescent="0.25">
      <c r="B43" s="318"/>
      <c r="C43" s="318"/>
      <c r="D43" s="318"/>
      <c r="E43" s="318"/>
      <c r="F43" s="319"/>
      <c r="G43" s="320"/>
      <c r="H43" s="321"/>
      <c r="I43" s="324"/>
      <c r="J43" s="390"/>
    </row>
    <row r="44" spans="2:14" x14ac:dyDescent="0.25">
      <c r="B44" s="318"/>
      <c r="C44" s="318"/>
      <c r="D44" s="318"/>
      <c r="E44" s="318"/>
      <c r="F44" s="319"/>
      <c r="G44" s="392"/>
      <c r="H44" s="321"/>
      <c r="I44" s="319"/>
      <c r="J44" s="393"/>
      <c r="K44" s="394"/>
    </row>
    <row r="45" spans="2:14" x14ac:dyDescent="0.25">
      <c r="B45" s="395"/>
      <c r="C45" s="318"/>
      <c r="D45" s="318"/>
      <c r="E45" s="318"/>
      <c r="F45" s="319"/>
      <c r="G45" s="396"/>
      <c r="H45" s="397"/>
      <c r="I45" s="319"/>
      <c r="J45" s="393"/>
      <c r="K45" s="394"/>
    </row>
    <row r="46" spans="2:14" x14ac:dyDescent="0.25">
      <c r="B46" s="398" t="s">
        <v>409</v>
      </c>
      <c r="C46" s="318"/>
      <c r="D46" s="318"/>
      <c r="E46" s="318"/>
      <c r="F46" s="319"/>
      <c r="G46" s="398" t="s">
        <v>410</v>
      </c>
      <c r="H46" s="399"/>
      <c r="I46" s="399"/>
      <c r="J46" s="399"/>
      <c r="K46" s="399"/>
    </row>
    <row r="47" spans="2:14" x14ac:dyDescent="0.25">
      <c r="B47" s="400" t="s">
        <v>414</v>
      </c>
      <c r="C47" s="318"/>
      <c r="D47" s="318"/>
      <c r="E47" s="318"/>
      <c r="F47" s="319"/>
      <c r="G47" s="400" t="s">
        <v>416</v>
      </c>
      <c r="H47" s="400"/>
      <c r="I47" s="400"/>
      <c r="J47" s="400"/>
      <c r="K47" s="400"/>
    </row>
    <row r="48" spans="2:14" x14ac:dyDescent="0.25">
      <c r="B48" s="821" t="s">
        <v>415</v>
      </c>
      <c r="C48" s="821"/>
      <c r="D48" s="401"/>
      <c r="E48" s="401"/>
      <c r="F48" s="402"/>
      <c r="G48" s="821" t="s">
        <v>415</v>
      </c>
      <c r="H48" s="821"/>
      <c r="I48" s="821"/>
      <c r="J48" s="403"/>
      <c r="K48" s="404"/>
    </row>
  </sheetData>
  <mergeCells count="14">
    <mergeCell ref="B48:C48"/>
    <mergeCell ref="G48:I48"/>
    <mergeCell ref="B10:J10"/>
    <mergeCell ref="B11:C11"/>
    <mergeCell ref="B14:E14"/>
    <mergeCell ref="B16:D16"/>
    <mergeCell ref="B38:J38"/>
    <mergeCell ref="B39:J39"/>
    <mergeCell ref="B1:J1"/>
    <mergeCell ref="B2:J2"/>
    <mergeCell ref="C5:F5"/>
    <mergeCell ref="H5:I5"/>
    <mergeCell ref="C6:F6"/>
    <mergeCell ref="H6:I6"/>
  </mergeCells>
  <printOptions horizontalCentered="1"/>
  <pageMargins left="0.39370078740157483" right="0.39370078740157483" top="0.78740157480314965" bottom="0.78740157480314965" header="0" footer="0"/>
  <pageSetup scale="58" orientation="portrait" r:id="rId1"/>
  <headerFooter alignWithMargins="0"/>
  <ignoredErrors>
    <ignoredError sqref="J14 J16"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K210"/>
  <sheetViews>
    <sheetView view="pageBreakPreview" topLeftCell="A75" zoomScale="140" zoomScaleNormal="85" zoomScaleSheetLayoutView="140" workbookViewId="0">
      <selection activeCell="F95" sqref="F95"/>
    </sheetView>
  </sheetViews>
  <sheetFormatPr baseColWidth="10" defaultColWidth="11.42578125" defaultRowHeight="12.75" x14ac:dyDescent="0.2"/>
  <cols>
    <col min="1" max="3" width="11.42578125" style="35"/>
    <col min="4" max="4" width="12" style="35" customWidth="1"/>
    <col min="5" max="5" width="11.42578125" style="35"/>
    <col min="6" max="6" width="11.42578125" style="35" bestFit="1" customWidth="1"/>
    <col min="7" max="7" width="11.42578125" style="35"/>
    <col min="8" max="8" width="15" style="35" customWidth="1"/>
    <col min="9" max="9" width="11.42578125" style="35"/>
    <col min="10" max="10" width="14.140625" style="35" bestFit="1" customWidth="1"/>
    <col min="11" max="11" width="13.85546875" style="35" bestFit="1" customWidth="1"/>
    <col min="12" max="16384" width="11.42578125" style="35"/>
  </cols>
  <sheetData>
    <row r="1" spans="1:8" ht="13.5" thickBot="1" x14ac:dyDescent="0.25">
      <c r="A1" s="907" t="str">
        <f>+'PRE Pozo Exploratorio'!P3</f>
        <v>CONSTRUCCIÓN POZO PROFUNDO EXPLORATORIO</v>
      </c>
      <c r="B1" s="908"/>
      <c r="C1" s="908"/>
      <c r="D1" s="908"/>
      <c r="E1" s="908"/>
      <c r="F1" s="908"/>
      <c r="G1" s="908"/>
      <c r="H1" s="909"/>
    </row>
    <row r="2" spans="1:8" ht="13.5" customHeight="1" thickBot="1" x14ac:dyDescent="0.25">
      <c r="A2" s="897" t="s">
        <v>349</v>
      </c>
      <c r="B2" s="898"/>
      <c r="C2" s="898"/>
      <c r="D2" s="898"/>
      <c r="E2" s="898"/>
      <c r="F2" s="898"/>
      <c r="G2" s="898"/>
      <c r="H2" s="899"/>
    </row>
    <row r="3" spans="1:8" ht="13.5" customHeight="1" thickBot="1" x14ac:dyDescent="0.25">
      <c r="A3" s="240" t="s">
        <v>363</v>
      </c>
      <c r="B3" s="241">
        <v>1</v>
      </c>
      <c r="C3" s="900" t="str">
        <f>+'PRE Pozo Exploratorio'!C6:H6</f>
        <v>PERFORACIÓN POZO EXPLORATORIO</v>
      </c>
      <c r="D3" s="900"/>
      <c r="E3" s="900"/>
      <c r="F3" s="900"/>
      <c r="G3" s="900"/>
      <c r="H3" s="901"/>
    </row>
    <row r="4" spans="1:8" ht="45" customHeight="1" thickBot="1" x14ac:dyDescent="0.25">
      <c r="A4" s="118" t="s">
        <v>281</v>
      </c>
      <c r="B4" s="119" t="str">
        <f>+'PRE Pozo Exploratorio'!B8</f>
        <v>1.2</v>
      </c>
      <c r="C4" s="919" t="str">
        <f>+'PRE Pozo Exploratorio'!C8:H8</f>
        <v xml:space="preserve">Transporte     de     personal,     equipos,
adecuación del terreno y elaboración de
piscinas para lodos.
</v>
      </c>
      <c r="D4" s="919"/>
      <c r="E4" s="919"/>
      <c r="F4" s="919"/>
      <c r="G4" s="120" t="s">
        <v>168</v>
      </c>
      <c r="H4" s="121" t="str">
        <f>+'PRE Pozo Exploratorio'!I8</f>
        <v>POZO</v>
      </c>
    </row>
    <row r="5" spans="1:8" ht="13.5" thickBot="1" x14ac:dyDescent="0.25">
      <c r="A5" s="122"/>
      <c r="B5" s="123"/>
      <c r="C5" s="124"/>
      <c r="D5" s="123"/>
      <c r="E5" s="123"/>
      <c r="F5" s="123"/>
      <c r="G5" s="123"/>
      <c r="H5" s="125"/>
    </row>
    <row r="6" spans="1:8" x14ac:dyDescent="0.2">
      <c r="A6" s="873" t="s">
        <v>282</v>
      </c>
      <c r="B6" s="874"/>
      <c r="C6" s="874"/>
      <c r="D6" s="874"/>
      <c r="E6" s="874"/>
      <c r="F6" s="874"/>
      <c r="G6" s="874"/>
      <c r="H6" s="903"/>
    </row>
    <row r="7" spans="1:8" x14ac:dyDescent="0.2">
      <c r="A7" s="861" t="s">
        <v>56</v>
      </c>
      <c r="B7" s="862"/>
      <c r="C7" s="862"/>
      <c r="D7" s="863"/>
      <c r="E7" s="126" t="s">
        <v>283</v>
      </c>
      <c r="F7" s="126" t="s">
        <v>284</v>
      </c>
      <c r="G7" s="126" t="s">
        <v>285</v>
      </c>
      <c r="H7" s="127" t="s">
        <v>60</v>
      </c>
    </row>
    <row r="8" spans="1:8" x14ac:dyDescent="0.2">
      <c r="A8" s="888"/>
      <c r="B8" s="889"/>
      <c r="C8" s="889"/>
      <c r="D8" s="890"/>
      <c r="E8" s="128" t="s">
        <v>286</v>
      </c>
      <c r="F8" s="128" t="s">
        <v>287</v>
      </c>
      <c r="G8" s="128" t="s">
        <v>288</v>
      </c>
      <c r="H8" s="129" t="s">
        <v>289</v>
      </c>
    </row>
    <row r="9" spans="1:8" x14ac:dyDescent="0.2">
      <c r="A9" s="864"/>
      <c r="B9" s="865"/>
      <c r="C9" s="865"/>
      <c r="D9" s="866"/>
      <c r="E9" s="130"/>
      <c r="F9" s="130" t="s">
        <v>290</v>
      </c>
      <c r="G9" s="131" t="s">
        <v>291</v>
      </c>
      <c r="H9" s="132"/>
    </row>
    <row r="10" spans="1:8" ht="12.75" customHeight="1" x14ac:dyDescent="0.2">
      <c r="A10" s="891" t="s">
        <v>292</v>
      </c>
      <c r="B10" s="892"/>
      <c r="C10" s="892"/>
      <c r="D10" s="893"/>
      <c r="E10" s="133">
        <v>1</v>
      </c>
      <c r="F10" s="134">
        <f>+H31*0.1-19626</f>
        <v>36432.200000000004</v>
      </c>
      <c r="G10" s="135">
        <v>1</v>
      </c>
      <c r="H10" s="202">
        <f>ROUND(+(E10*F10)/G10,0)</f>
        <v>36432</v>
      </c>
    </row>
    <row r="11" spans="1:8" ht="13.5" thickBot="1" x14ac:dyDescent="0.25">
      <c r="A11" s="904"/>
      <c r="B11" s="905"/>
      <c r="C11" s="905"/>
      <c r="D11" s="906"/>
      <c r="E11" s="136"/>
      <c r="F11" s="137"/>
      <c r="G11" s="138"/>
      <c r="H11" s="227"/>
    </row>
    <row r="12" spans="1:8" ht="13.5" thickBot="1" x14ac:dyDescent="0.25">
      <c r="A12" s="122"/>
      <c r="B12" s="123"/>
      <c r="C12" s="124"/>
      <c r="D12" s="123"/>
      <c r="E12" s="123"/>
      <c r="F12" s="123"/>
      <c r="G12" s="139" t="s">
        <v>66</v>
      </c>
      <c r="H12" s="193">
        <f>SUM(H10:H11)</f>
        <v>36432</v>
      </c>
    </row>
    <row r="13" spans="1:8" ht="13.5" thickBot="1" x14ac:dyDescent="0.25">
      <c r="A13" s="122"/>
      <c r="B13" s="123"/>
      <c r="C13" s="124"/>
      <c r="D13" s="123"/>
      <c r="E13" s="123"/>
      <c r="F13" s="123"/>
      <c r="G13" s="123"/>
      <c r="H13" s="125"/>
    </row>
    <row r="14" spans="1:8" x14ac:dyDescent="0.2">
      <c r="A14" s="858" t="s">
        <v>293</v>
      </c>
      <c r="B14" s="859"/>
      <c r="C14" s="859"/>
      <c r="D14" s="859"/>
      <c r="E14" s="859"/>
      <c r="F14" s="859"/>
      <c r="G14" s="859"/>
      <c r="H14" s="860"/>
    </row>
    <row r="15" spans="1:8" x14ac:dyDescent="0.2">
      <c r="A15" s="861" t="s">
        <v>56</v>
      </c>
      <c r="B15" s="862"/>
      <c r="C15" s="862"/>
      <c r="D15" s="863"/>
      <c r="E15" s="883" t="s">
        <v>168</v>
      </c>
      <c r="F15" s="126" t="s">
        <v>283</v>
      </c>
      <c r="G15" s="126" t="s">
        <v>294</v>
      </c>
      <c r="H15" s="127" t="s">
        <v>60</v>
      </c>
    </row>
    <row r="16" spans="1:8" ht="13.5" thickBot="1" x14ac:dyDescent="0.25">
      <c r="A16" s="888"/>
      <c r="B16" s="889"/>
      <c r="C16" s="889"/>
      <c r="D16" s="890"/>
      <c r="E16" s="918"/>
      <c r="F16" s="128" t="s">
        <v>295</v>
      </c>
      <c r="G16" s="128" t="s">
        <v>296</v>
      </c>
      <c r="H16" s="129" t="s">
        <v>297</v>
      </c>
    </row>
    <row r="17" spans="1:8" ht="12.75" customHeight="1" x14ac:dyDescent="0.2">
      <c r="A17" s="141"/>
      <c r="B17" s="142"/>
      <c r="C17" s="142"/>
      <c r="D17" s="143"/>
      <c r="E17" s="144"/>
      <c r="F17" s="145"/>
      <c r="G17" s="146"/>
      <c r="H17" s="147"/>
    </row>
    <row r="18" spans="1:8" x14ac:dyDescent="0.2">
      <c r="A18" s="867"/>
      <c r="B18" s="868"/>
      <c r="C18" s="868"/>
      <c r="D18" s="869"/>
      <c r="E18" s="133"/>
      <c r="F18" s="148"/>
      <c r="G18" s="149"/>
      <c r="H18" s="150"/>
    </row>
    <row r="19" spans="1:8" ht="13.5" thickBot="1" x14ac:dyDescent="0.25">
      <c r="A19" s="915"/>
      <c r="B19" s="916"/>
      <c r="C19" s="916"/>
      <c r="D19" s="917"/>
      <c r="E19" s="151"/>
      <c r="F19" s="152"/>
      <c r="G19" s="153"/>
      <c r="H19" s="154"/>
    </row>
    <row r="20" spans="1:8" x14ac:dyDescent="0.2">
      <c r="A20" s="122"/>
      <c r="B20" s="123"/>
      <c r="C20" s="124"/>
      <c r="D20" s="123"/>
      <c r="E20" s="123"/>
      <c r="F20" s="155" t="s">
        <v>298</v>
      </c>
      <c r="G20" s="156"/>
      <c r="H20" s="157">
        <f>SUM(H17:H19)</f>
        <v>0</v>
      </c>
    </row>
    <row r="21" spans="1:8" ht="13.5" thickBot="1" x14ac:dyDescent="0.25">
      <c r="A21" s="122"/>
      <c r="B21" s="123"/>
      <c r="C21" s="124"/>
      <c r="D21" s="123"/>
      <c r="E21" s="123"/>
      <c r="F21" s="158" t="s">
        <v>299</v>
      </c>
      <c r="G21" s="159">
        <v>0</v>
      </c>
      <c r="H21" s="160">
        <f>+H20*G21</f>
        <v>0</v>
      </c>
    </row>
    <row r="22" spans="1:8" ht="13.5" thickBot="1" x14ac:dyDescent="0.25">
      <c r="A22" s="122"/>
      <c r="B22" s="123"/>
      <c r="C22" s="124"/>
      <c r="D22" s="123"/>
      <c r="E22" s="123"/>
      <c r="F22" s="161" t="s">
        <v>66</v>
      </c>
      <c r="G22" s="162"/>
      <c r="H22" s="163">
        <f>+H20+H21</f>
        <v>0</v>
      </c>
    </row>
    <row r="23" spans="1:8" ht="13.5" thickBot="1" x14ac:dyDescent="0.25">
      <c r="A23" s="122"/>
      <c r="B23" s="123"/>
      <c r="C23" s="124"/>
      <c r="D23" s="123"/>
      <c r="E23" s="123"/>
      <c r="F23" s="123"/>
      <c r="G23" s="123"/>
      <c r="H23" s="125"/>
    </row>
    <row r="24" spans="1:8" x14ac:dyDescent="0.2">
      <c r="A24" s="858" t="s">
        <v>300</v>
      </c>
      <c r="B24" s="859"/>
      <c r="C24" s="859"/>
      <c r="D24" s="859"/>
      <c r="E24" s="859"/>
      <c r="F24" s="859"/>
      <c r="G24" s="859"/>
      <c r="H24" s="860"/>
    </row>
    <row r="25" spans="1:8" x14ac:dyDescent="0.2">
      <c r="A25" s="861" t="s">
        <v>56</v>
      </c>
      <c r="B25" s="862"/>
      <c r="C25" s="862"/>
      <c r="D25" s="863"/>
      <c r="E25" s="126" t="s">
        <v>283</v>
      </c>
      <c r="F25" s="126" t="s">
        <v>148</v>
      </c>
      <c r="G25" s="126" t="s">
        <v>285</v>
      </c>
      <c r="H25" s="127" t="s">
        <v>60</v>
      </c>
    </row>
    <row r="26" spans="1:8" x14ac:dyDescent="0.2">
      <c r="A26" s="888"/>
      <c r="B26" s="889"/>
      <c r="C26" s="889"/>
      <c r="D26" s="890"/>
      <c r="E26" s="128" t="s">
        <v>301</v>
      </c>
      <c r="F26" s="128" t="s">
        <v>302</v>
      </c>
      <c r="G26" s="128" t="s">
        <v>288</v>
      </c>
      <c r="H26" s="129" t="s">
        <v>303</v>
      </c>
    </row>
    <row r="27" spans="1:8" x14ac:dyDescent="0.2">
      <c r="A27" s="864"/>
      <c r="B27" s="865"/>
      <c r="C27" s="865"/>
      <c r="D27" s="866"/>
      <c r="E27" s="130"/>
      <c r="F27" s="130" t="s">
        <v>304</v>
      </c>
      <c r="G27" s="131" t="s">
        <v>305</v>
      </c>
      <c r="H27" s="132"/>
    </row>
    <row r="28" spans="1:8" x14ac:dyDescent="0.2">
      <c r="A28" s="867" t="s">
        <v>306</v>
      </c>
      <c r="B28" s="868"/>
      <c r="C28" s="868"/>
      <c r="D28" s="869"/>
      <c r="E28" s="133">
        <v>2</v>
      </c>
      <c r="F28" s="134">
        <f>+Insumos!H14</f>
        <v>77191</v>
      </c>
      <c r="G28" s="135">
        <v>0.5</v>
      </c>
      <c r="H28" s="229">
        <f>+(E28*F28)/G28</f>
        <v>308764</v>
      </c>
    </row>
    <row r="29" spans="1:8" x14ac:dyDescent="0.2">
      <c r="A29" s="867" t="s">
        <v>307</v>
      </c>
      <c r="B29" s="868"/>
      <c r="C29" s="868"/>
      <c r="D29" s="869"/>
      <c r="E29" s="133">
        <v>1</v>
      </c>
      <c r="F29" s="134">
        <f>+Insumos!H12</f>
        <v>125909</v>
      </c>
      <c r="G29" s="135">
        <v>0.5</v>
      </c>
      <c r="H29" s="229">
        <f>+(E29*F29)/G29</f>
        <v>251818</v>
      </c>
    </row>
    <row r="30" spans="1:8" ht="13.5" thickBot="1" x14ac:dyDescent="0.25">
      <c r="A30" s="855"/>
      <c r="B30" s="856"/>
      <c r="C30" s="856"/>
      <c r="D30" s="857"/>
      <c r="E30" s="136"/>
      <c r="F30" s="137"/>
      <c r="G30" s="138"/>
      <c r="H30" s="230"/>
    </row>
    <row r="31" spans="1:8" ht="13.5" thickBot="1" x14ac:dyDescent="0.25">
      <c r="A31" s="122"/>
      <c r="B31" s="123"/>
      <c r="C31" s="124"/>
      <c r="D31" s="123"/>
      <c r="E31" s="123"/>
      <c r="F31" s="123"/>
      <c r="G31" s="139" t="s">
        <v>66</v>
      </c>
      <c r="H31" s="193">
        <f>+H28+H29</f>
        <v>560582</v>
      </c>
    </row>
    <row r="32" spans="1:8" ht="13.5" thickBot="1" x14ac:dyDescent="0.25">
      <c r="A32" s="122"/>
      <c r="B32" s="123"/>
      <c r="C32" s="124"/>
      <c r="D32" s="123"/>
      <c r="E32" s="123"/>
      <c r="F32" s="123"/>
      <c r="G32" s="123"/>
      <c r="H32" s="125"/>
    </row>
    <row r="33" spans="1:11" x14ac:dyDescent="0.2">
      <c r="A33" s="858" t="s">
        <v>308</v>
      </c>
      <c r="B33" s="859"/>
      <c r="C33" s="859"/>
      <c r="D33" s="859"/>
      <c r="E33" s="859"/>
      <c r="F33" s="859"/>
      <c r="G33" s="859"/>
      <c r="H33" s="860"/>
    </row>
    <row r="34" spans="1:11" x14ac:dyDescent="0.2">
      <c r="A34" s="861" t="s">
        <v>56</v>
      </c>
      <c r="B34" s="862"/>
      <c r="C34" s="862"/>
      <c r="D34" s="863"/>
      <c r="E34" s="126" t="s">
        <v>283</v>
      </c>
      <c r="F34" s="126" t="s">
        <v>309</v>
      </c>
      <c r="G34" s="126" t="s">
        <v>285</v>
      </c>
      <c r="H34" s="127" t="s">
        <v>60</v>
      </c>
    </row>
    <row r="35" spans="1:11" x14ac:dyDescent="0.2">
      <c r="A35" s="864"/>
      <c r="B35" s="865"/>
      <c r="C35" s="865"/>
      <c r="D35" s="866"/>
      <c r="E35" s="130" t="s">
        <v>310</v>
      </c>
      <c r="F35" s="130" t="s">
        <v>311</v>
      </c>
      <c r="G35" s="130" t="s">
        <v>312</v>
      </c>
      <c r="H35" s="132" t="s">
        <v>313</v>
      </c>
    </row>
    <row r="36" spans="1:11" x14ac:dyDescent="0.2">
      <c r="A36" s="867" t="s">
        <v>340</v>
      </c>
      <c r="B36" s="868"/>
      <c r="C36" s="868"/>
      <c r="D36" s="869"/>
      <c r="E36" s="166">
        <v>1</v>
      </c>
      <c r="F36" s="134">
        <f>+Insumos!H101</f>
        <v>4537314</v>
      </c>
      <c r="G36" s="135">
        <v>0.75</v>
      </c>
      <c r="H36" s="229">
        <f>E36*F36*G36</f>
        <v>3402985.5</v>
      </c>
    </row>
    <row r="37" spans="1:11" ht="13.5" thickBot="1" x14ac:dyDescent="0.25">
      <c r="A37" s="870"/>
      <c r="B37" s="871"/>
      <c r="C37" s="871"/>
      <c r="D37" s="872"/>
      <c r="E37" s="167"/>
      <c r="F37" s="168"/>
      <c r="G37" s="169"/>
      <c r="H37" s="231"/>
    </row>
    <row r="38" spans="1:11" ht="13.5" thickBot="1" x14ac:dyDescent="0.25">
      <c r="A38" s="122"/>
      <c r="B38" s="123"/>
      <c r="C38" s="124"/>
      <c r="D38" s="123"/>
      <c r="E38" s="123"/>
      <c r="F38" s="123"/>
      <c r="G38" s="171" t="s">
        <v>66</v>
      </c>
      <c r="H38" s="232">
        <f>SUM(H36:H37)</f>
        <v>3402985.5</v>
      </c>
    </row>
    <row r="39" spans="1:11" ht="13.5" thickBot="1" x14ac:dyDescent="0.25">
      <c r="A39" s="122"/>
      <c r="B39" s="123"/>
      <c r="C39" s="124"/>
      <c r="D39" s="123"/>
      <c r="E39" s="123"/>
      <c r="F39" s="123"/>
      <c r="G39" s="172"/>
      <c r="H39" s="233"/>
    </row>
    <row r="40" spans="1:11" x14ac:dyDescent="0.2">
      <c r="A40" s="123"/>
      <c r="B40" s="123"/>
      <c r="C40" s="124"/>
      <c r="D40" s="123"/>
      <c r="E40" s="910" t="s">
        <v>314</v>
      </c>
      <c r="F40" s="911"/>
      <c r="G40" s="912"/>
      <c r="H40" s="234">
        <f>ROUND(+H38+H31+H22+H12,0)</f>
        <v>4000000</v>
      </c>
    </row>
    <row r="41" spans="1:11" ht="15" customHeight="1" thickBot="1" x14ac:dyDescent="0.25">
      <c r="A41" s="212"/>
      <c r="B41" s="213"/>
      <c r="C41" s="213"/>
      <c r="D41" s="213"/>
      <c r="E41" s="913" t="s">
        <v>315</v>
      </c>
      <c r="F41" s="914"/>
      <c r="G41" s="217">
        <v>0</v>
      </c>
      <c r="H41" s="235">
        <v>0</v>
      </c>
    </row>
    <row r="42" spans="1:11" ht="13.5" thickBot="1" x14ac:dyDescent="0.25">
      <c r="A42" s="878" t="s">
        <v>339</v>
      </c>
      <c r="B42" s="879"/>
      <c r="C42" s="879"/>
      <c r="D42" s="879"/>
      <c r="E42" s="923" t="s">
        <v>316</v>
      </c>
      <c r="F42" s="924"/>
      <c r="G42" s="925"/>
      <c r="H42" s="236">
        <f>+H40+H41</f>
        <v>4000000</v>
      </c>
      <c r="J42" s="214"/>
      <c r="K42" s="215"/>
    </row>
    <row r="43" spans="1:11" ht="13.5" thickBot="1" x14ac:dyDescent="0.25">
      <c r="A43" s="907" t="str">
        <f>+A1</f>
        <v>CONSTRUCCIÓN POZO PROFUNDO EXPLORATORIO</v>
      </c>
      <c r="B43" s="908"/>
      <c r="C43" s="908"/>
      <c r="D43" s="908"/>
      <c r="E43" s="908"/>
      <c r="F43" s="908"/>
      <c r="G43" s="908"/>
      <c r="H43" s="909"/>
    </row>
    <row r="44" spans="1:11" ht="13.5" thickBot="1" x14ac:dyDescent="0.25">
      <c r="A44" s="897" t="s">
        <v>349</v>
      </c>
      <c r="B44" s="898"/>
      <c r="C44" s="898"/>
      <c r="D44" s="898"/>
      <c r="E44" s="898"/>
      <c r="F44" s="898"/>
      <c r="G44" s="898"/>
      <c r="H44" s="899"/>
    </row>
    <row r="45" spans="1:11" ht="13.5" thickBot="1" x14ac:dyDescent="0.25">
      <c r="A45" s="240" t="s">
        <v>363</v>
      </c>
      <c r="B45" s="241">
        <v>1</v>
      </c>
      <c r="C45" s="900" t="str">
        <f>+C3</f>
        <v>PERFORACIÓN POZO EXPLORATORIO</v>
      </c>
      <c r="D45" s="900"/>
      <c r="E45" s="900"/>
      <c r="F45" s="900"/>
      <c r="G45" s="900"/>
      <c r="H45" s="901"/>
    </row>
    <row r="46" spans="1:11" ht="25.5" customHeight="1" thickBot="1" x14ac:dyDescent="0.25">
      <c r="A46" s="118" t="s">
        <v>281</v>
      </c>
      <c r="B46" s="119" t="str">
        <f>+'PRE Pozo Exploratorio'!B9</f>
        <v>1.3</v>
      </c>
      <c r="C46" s="902" t="str">
        <f>+'PRE Pozo Exploratorio'!C9:H9</f>
        <v xml:space="preserve">Adecuación del área de trabajo, construcción de piscina almacenamiento de lodos bentónicos y canales para el recorrido de lodos, manteniendo las exigencias ambientales.
Canales.
</v>
      </c>
      <c r="D46" s="902"/>
      <c r="E46" s="902"/>
      <c r="F46" s="902"/>
      <c r="G46" s="120" t="s">
        <v>168</v>
      </c>
      <c r="H46" s="121" t="str">
        <f>+'PRE Pozo Exploratorio'!I9</f>
        <v>POZO</v>
      </c>
    </row>
    <row r="47" spans="1:11" ht="13.5" thickBot="1" x14ac:dyDescent="0.25">
      <c r="A47" s="122"/>
      <c r="B47" s="123"/>
      <c r="C47" s="124"/>
      <c r="D47" s="123"/>
      <c r="E47" s="123"/>
      <c r="F47" s="123"/>
      <c r="G47" s="123"/>
      <c r="H47" s="125"/>
    </row>
    <row r="48" spans="1:11" x14ac:dyDescent="0.2">
      <c r="A48" s="873" t="s">
        <v>282</v>
      </c>
      <c r="B48" s="874"/>
      <c r="C48" s="874"/>
      <c r="D48" s="874"/>
      <c r="E48" s="874"/>
      <c r="F48" s="874"/>
      <c r="G48" s="874"/>
      <c r="H48" s="903"/>
    </row>
    <row r="49" spans="1:8" x14ac:dyDescent="0.2">
      <c r="A49" s="861" t="s">
        <v>56</v>
      </c>
      <c r="B49" s="862"/>
      <c r="C49" s="862"/>
      <c r="D49" s="863"/>
      <c r="E49" s="126" t="s">
        <v>283</v>
      </c>
      <c r="F49" s="126" t="s">
        <v>284</v>
      </c>
      <c r="G49" s="126" t="s">
        <v>285</v>
      </c>
      <c r="H49" s="127" t="s">
        <v>60</v>
      </c>
    </row>
    <row r="50" spans="1:8" x14ac:dyDescent="0.2">
      <c r="A50" s="888"/>
      <c r="B50" s="889"/>
      <c r="C50" s="889"/>
      <c r="D50" s="890"/>
      <c r="E50" s="128" t="s">
        <v>286</v>
      </c>
      <c r="F50" s="128" t="s">
        <v>287</v>
      </c>
      <c r="G50" s="128" t="s">
        <v>288</v>
      </c>
      <c r="H50" s="129" t="s">
        <v>289</v>
      </c>
    </row>
    <row r="51" spans="1:8" x14ac:dyDescent="0.2">
      <c r="A51" s="864"/>
      <c r="B51" s="865"/>
      <c r="C51" s="865"/>
      <c r="D51" s="866"/>
      <c r="E51" s="130"/>
      <c r="F51" s="130" t="s">
        <v>290</v>
      </c>
      <c r="G51" s="131" t="s">
        <v>291</v>
      </c>
      <c r="H51" s="132"/>
    </row>
    <row r="52" spans="1:8" ht="12.75" customHeight="1" x14ac:dyDescent="0.2">
      <c r="A52" s="920" t="s">
        <v>292</v>
      </c>
      <c r="B52" s="921"/>
      <c r="C52" s="921"/>
      <c r="D52" s="922"/>
      <c r="E52" s="175">
        <v>1</v>
      </c>
      <c r="F52" s="176">
        <f>+H72*0.1-8690</f>
        <v>8463.6000000000022</v>
      </c>
      <c r="G52" s="177">
        <v>1</v>
      </c>
      <c r="H52" s="229">
        <f>ROUND(+(E52*F52)/G52,0)</f>
        <v>8464</v>
      </c>
    </row>
    <row r="53" spans="1:8" ht="13.5" thickBot="1" x14ac:dyDescent="0.25">
      <c r="A53" s="904"/>
      <c r="B53" s="905"/>
      <c r="C53" s="905"/>
      <c r="D53" s="906"/>
      <c r="E53" s="136"/>
      <c r="F53" s="137"/>
      <c r="G53" s="138"/>
      <c r="H53" s="230"/>
    </row>
    <row r="54" spans="1:8" ht="13.5" thickBot="1" x14ac:dyDescent="0.25">
      <c r="A54" s="122"/>
      <c r="B54" s="123"/>
      <c r="C54" s="124"/>
      <c r="D54" s="123"/>
      <c r="E54" s="123"/>
      <c r="F54" s="123"/>
      <c r="G54" s="139" t="s">
        <v>66</v>
      </c>
      <c r="H54" s="193">
        <f>SUM(H52:H53)</f>
        <v>8464</v>
      </c>
    </row>
    <row r="55" spans="1:8" ht="13.5" thickBot="1" x14ac:dyDescent="0.25">
      <c r="A55" s="122"/>
      <c r="B55" s="123"/>
      <c r="C55" s="124"/>
      <c r="D55" s="123"/>
      <c r="E55" s="123"/>
      <c r="F55" s="123"/>
      <c r="G55" s="123"/>
      <c r="H55" s="125"/>
    </row>
    <row r="56" spans="1:8" x14ac:dyDescent="0.2">
      <c r="A56" s="858" t="s">
        <v>293</v>
      </c>
      <c r="B56" s="859"/>
      <c r="C56" s="859"/>
      <c r="D56" s="859"/>
      <c r="E56" s="859"/>
      <c r="F56" s="859"/>
      <c r="G56" s="859"/>
      <c r="H56" s="860"/>
    </row>
    <row r="57" spans="1:8" x14ac:dyDescent="0.2">
      <c r="A57" s="861" t="s">
        <v>56</v>
      </c>
      <c r="B57" s="862"/>
      <c r="C57" s="862"/>
      <c r="D57" s="863"/>
      <c r="E57" s="883" t="s">
        <v>168</v>
      </c>
      <c r="F57" s="126" t="s">
        <v>283</v>
      </c>
      <c r="G57" s="126" t="s">
        <v>294</v>
      </c>
      <c r="H57" s="127" t="s">
        <v>60</v>
      </c>
    </row>
    <row r="58" spans="1:8" x14ac:dyDescent="0.2">
      <c r="A58" s="864"/>
      <c r="B58" s="865"/>
      <c r="C58" s="865"/>
      <c r="D58" s="866"/>
      <c r="E58" s="884"/>
      <c r="F58" s="130" t="s">
        <v>295</v>
      </c>
      <c r="G58" s="130" t="s">
        <v>296</v>
      </c>
      <c r="H58" s="132" t="s">
        <v>297</v>
      </c>
    </row>
    <row r="59" spans="1:8" ht="12.75" customHeight="1" x14ac:dyDescent="0.2">
      <c r="A59" s="181"/>
      <c r="B59" s="182"/>
      <c r="C59" s="182"/>
      <c r="D59" s="183"/>
      <c r="E59" s="133"/>
      <c r="F59" s="148"/>
      <c r="G59" s="149"/>
      <c r="H59" s="150"/>
    </row>
    <row r="60" spans="1:8" x14ac:dyDescent="0.2">
      <c r="A60" s="926"/>
      <c r="B60" s="927"/>
      <c r="C60" s="927"/>
      <c r="D60" s="928"/>
      <c r="E60" s="184"/>
      <c r="F60" s="185"/>
      <c r="G60" s="186"/>
      <c r="H60" s="150"/>
    </row>
    <row r="61" spans="1:8" ht="13.5" thickBot="1" x14ac:dyDescent="0.25">
      <c r="A61" s="855"/>
      <c r="B61" s="856"/>
      <c r="C61" s="856"/>
      <c r="D61" s="857"/>
      <c r="E61" s="136"/>
      <c r="F61" s="187"/>
      <c r="G61" s="137"/>
      <c r="H61" s="165"/>
    </row>
    <row r="62" spans="1:8" x14ac:dyDescent="0.2">
      <c r="A62" s="122"/>
      <c r="B62" s="123"/>
      <c r="C62" s="124"/>
      <c r="D62" s="123"/>
      <c r="E62" s="123"/>
      <c r="F62" s="188" t="s">
        <v>298</v>
      </c>
      <c r="G62" s="189"/>
      <c r="H62" s="190">
        <f>+SUM(H59:H61)</f>
        <v>0</v>
      </c>
    </row>
    <row r="63" spans="1:8" ht="13.5" thickBot="1" x14ac:dyDescent="0.25">
      <c r="A63" s="122"/>
      <c r="B63" s="123"/>
      <c r="C63" s="124"/>
      <c r="D63" s="123"/>
      <c r="E63" s="123"/>
      <c r="F63" s="158" t="s">
        <v>299</v>
      </c>
      <c r="G63" s="159">
        <v>0</v>
      </c>
      <c r="H63" s="160">
        <f>+H62*G63</f>
        <v>0</v>
      </c>
    </row>
    <row r="64" spans="1:8" ht="13.5" thickBot="1" x14ac:dyDescent="0.25">
      <c r="A64" s="122"/>
      <c r="B64" s="123"/>
      <c r="C64" s="124"/>
      <c r="D64" s="123"/>
      <c r="E64" s="123"/>
      <c r="F64" s="161" t="s">
        <v>66</v>
      </c>
      <c r="G64" s="162"/>
      <c r="H64" s="163">
        <f>+H62+H63</f>
        <v>0</v>
      </c>
    </row>
    <row r="65" spans="1:8" ht="13.5" thickBot="1" x14ac:dyDescent="0.25">
      <c r="A65" s="122"/>
      <c r="B65" s="123"/>
      <c r="C65" s="124"/>
      <c r="D65" s="123"/>
      <c r="E65" s="123"/>
      <c r="F65" s="123"/>
      <c r="G65" s="123"/>
      <c r="H65" s="125"/>
    </row>
    <row r="66" spans="1:8" x14ac:dyDescent="0.2">
      <c r="A66" s="858" t="s">
        <v>300</v>
      </c>
      <c r="B66" s="859"/>
      <c r="C66" s="859"/>
      <c r="D66" s="859"/>
      <c r="E66" s="859"/>
      <c r="F66" s="859"/>
      <c r="G66" s="859"/>
      <c r="H66" s="860"/>
    </row>
    <row r="67" spans="1:8" x14ac:dyDescent="0.2">
      <c r="A67" s="861" t="s">
        <v>56</v>
      </c>
      <c r="B67" s="862"/>
      <c r="C67" s="862"/>
      <c r="D67" s="863"/>
      <c r="E67" s="126" t="s">
        <v>283</v>
      </c>
      <c r="F67" s="126" t="s">
        <v>148</v>
      </c>
      <c r="G67" s="126" t="s">
        <v>285</v>
      </c>
      <c r="H67" s="127" t="s">
        <v>60</v>
      </c>
    </row>
    <row r="68" spans="1:8" x14ac:dyDescent="0.2">
      <c r="A68" s="888"/>
      <c r="B68" s="889"/>
      <c r="C68" s="889"/>
      <c r="D68" s="890"/>
      <c r="E68" s="128" t="s">
        <v>301</v>
      </c>
      <c r="F68" s="128" t="s">
        <v>302</v>
      </c>
      <c r="G68" s="128" t="s">
        <v>288</v>
      </c>
      <c r="H68" s="129" t="s">
        <v>303</v>
      </c>
    </row>
    <row r="69" spans="1:8" x14ac:dyDescent="0.2">
      <c r="A69" s="864"/>
      <c r="B69" s="865"/>
      <c r="C69" s="865"/>
      <c r="D69" s="866"/>
      <c r="E69" s="130"/>
      <c r="F69" s="130" t="s">
        <v>304</v>
      </c>
      <c r="G69" s="131" t="s">
        <v>305</v>
      </c>
      <c r="H69" s="132"/>
    </row>
    <row r="70" spans="1:8" x14ac:dyDescent="0.2">
      <c r="A70" s="891" t="s">
        <v>306</v>
      </c>
      <c r="B70" s="892"/>
      <c r="C70" s="892"/>
      <c r="D70" s="893"/>
      <c r="E70" s="133">
        <v>2</v>
      </c>
      <c r="F70" s="134">
        <f>+Insumos!H14</f>
        <v>77191</v>
      </c>
      <c r="G70" s="135">
        <v>0.9</v>
      </c>
      <c r="H70" s="229">
        <f>ROUND(+(E70*F70)/G70,0)</f>
        <v>171536</v>
      </c>
    </row>
    <row r="71" spans="1:8" ht="13.5" thickBot="1" x14ac:dyDescent="0.25">
      <c r="A71" s="855"/>
      <c r="B71" s="856"/>
      <c r="C71" s="856"/>
      <c r="D71" s="857"/>
      <c r="E71" s="136"/>
      <c r="F71" s="137"/>
      <c r="G71" s="138"/>
      <c r="H71" s="230"/>
    </row>
    <row r="72" spans="1:8" ht="13.5" thickBot="1" x14ac:dyDescent="0.25">
      <c r="A72" s="122"/>
      <c r="B72" s="123"/>
      <c r="C72" s="124"/>
      <c r="D72" s="123"/>
      <c r="E72" s="123"/>
      <c r="F72" s="123"/>
      <c r="G72" s="139" t="s">
        <v>66</v>
      </c>
      <c r="H72" s="193">
        <f>SUM(H70:H71)</f>
        <v>171536</v>
      </c>
    </row>
    <row r="73" spans="1:8" ht="13.5" thickBot="1" x14ac:dyDescent="0.25">
      <c r="A73" s="122"/>
      <c r="B73" s="123"/>
      <c r="C73" s="124"/>
      <c r="D73" s="123"/>
      <c r="E73" s="123"/>
      <c r="F73" s="123"/>
      <c r="G73" s="123"/>
      <c r="H73" s="125"/>
    </row>
    <row r="74" spans="1:8" x14ac:dyDescent="0.2">
      <c r="A74" s="858" t="s">
        <v>308</v>
      </c>
      <c r="B74" s="859"/>
      <c r="C74" s="859"/>
      <c r="D74" s="859"/>
      <c r="E74" s="859"/>
      <c r="F74" s="859"/>
      <c r="G74" s="859"/>
      <c r="H74" s="860"/>
    </row>
    <row r="75" spans="1:8" x14ac:dyDescent="0.2">
      <c r="A75" s="861" t="s">
        <v>56</v>
      </c>
      <c r="B75" s="862"/>
      <c r="C75" s="862"/>
      <c r="D75" s="863"/>
      <c r="E75" s="126" t="s">
        <v>283</v>
      </c>
      <c r="F75" s="126" t="s">
        <v>309</v>
      </c>
      <c r="G75" s="126" t="s">
        <v>285</v>
      </c>
      <c r="H75" s="127" t="s">
        <v>60</v>
      </c>
    </row>
    <row r="76" spans="1:8" x14ac:dyDescent="0.2">
      <c r="A76" s="888"/>
      <c r="B76" s="889"/>
      <c r="C76" s="889"/>
      <c r="D76" s="890"/>
      <c r="E76" s="130" t="s">
        <v>310</v>
      </c>
      <c r="F76" s="130" t="s">
        <v>311</v>
      </c>
      <c r="G76" s="130" t="s">
        <v>312</v>
      </c>
      <c r="H76" s="132" t="s">
        <v>313</v>
      </c>
    </row>
    <row r="77" spans="1:8" x14ac:dyDescent="0.2">
      <c r="A77" s="861"/>
      <c r="B77" s="862"/>
      <c r="C77" s="862"/>
      <c r="D77" s="863"/>
      <c r="E77" s="128"/>
      <c r="F77" s="191"/>
      <c r="G77" s="128"/>
      <c r="H77" s="192"/>
    </row>
    <row r="78" spans="1:8" ht="13.5" thickBot="1" x14ac:dyDescent="0.25">
      <c r="A78" s="870"/>
      <c r="B78" s="871"/>
      <c r="C78" s="871"/>
      <c r="D78" s="872"/>
      <c r="E78" s="169"/>
      <c r="F78" s="168"/>
      <c r="G78" s="169"/>
      <c r="H78" s="170"/>
    </row>
    <row r="79" spans="1:8" ht="13.5" thickBot="1" x14ac:dyDescent="0.25">
      <c r="A79" s="122"/>
      <c r="B79" s="123"/>
      <c r="C79" s="124"/>
      <c r="D79" s="123"/>
      <c r="E79" s="123"/>
      <c r="F79" s="123"/>
      <c r="G79" s="139" t="s">
        <v>66</v>
      </c>
      <c r="H79" s="193">
        <v>0</v>
      </c>
    </row>
    <row r="80" spans="1:8" ht="13.5" thickBot="1" x14ac:dyDescent="0.25">
      <c r="A80" s="122"/>
      <c r="B80" s="123"/>
      <c r="C80" s="124"/>
      <c r="D80" s="123"/>
      <c r="E80" s="123"/>
      <c r="F80" s="123"/>
      <c r="G80" s="172"/>
      <c r="H80" s="173"/>
    </row>
    <row r="81" spans="1:11" x14ac:dyDescent="0.2">
      <c r="A81" s="123"/>
      <c r="B81" s="123"/>
      <c r="C81" s="124"/>
      <c r="D81" s="123"/>
      <c r="E81" s="873" t="s">
        <v>317</v>
      </c>
      <c r="F81" s="874"/>
      <c r="G81" s="875"/>
      <c r="H81" s="220">
        <f>ROUND(+H72+H64+H54+H79,2)</f>
        <v>180000</v>
      </c>
    </row>
    <row r="82" spans="1:11" ht="13.5" thickBot="1" x14ac:dyDescent="0.25">
      <c r="A82" s="212"/>
      <c r="B82" s="213"/>
      <c r="C82" s="213"/>
      <c r="D82" s="213"/>
      <c r="E82" s="876" t="s">
        <v>315</v>
      </c>
      <c r="F82" s="877"/>
      <c r="G82" s="194">
        <v>0</v>
      </c>
      <c r="H82" s="228">
        <v>0</v>
      </c>
    </row>
    <row r="83" spans="1:11" ht="13.5" thickBot="1" x14ac:dyDescent="0.25">
      <c r="A83" s="878" t="s">
        <v>339</v>
      </c>
      <c r="B83" s="879"/>
      <c r="C83" s="879"/>
      <c r="D83" s="879"/>
      <c r="E83" s="880" t="s">
        <v>316</v>
      </c>
      <c r="F83" s="881"/>
      <c r="G83" s="882"/>
      <c r="H83" s="193">
        <f>+H81+H82</f>
        <v>180000</v>
      </c>
      <c r="K83" s="216"/>
    </row>
    <row r="84" spans="1:11" ht="13.5" thickBot="1" x14ac:dyDescent="0.25">
      <c r="A84" s="907" t="str">
        <f>+A43</f>
        <v>CONSTRUCCIÓN POZO PROFUNDO EXPLORATORIO</v>
      </c>
      <c r="B84" s="908"/>
      <c r="C84" s="908"/>
      <c r="D84" s="908"/>
      <c r="E84" s="908"/>
      <c r="F84" s="908"/>
      <c r="G84" s="908"/>
      <c r="H84" s="909"/>
    </row>
    <row r="85" spans="1:11" ht="13.5" thickBot="1" x14ac:dyDescent="0.25">
      <c r="A85" s="897" t="s">
        <v>349</v>
      </c>
      <c r="B85" s="898"/>
      <c r="C85" s="898"/>
      <c r="D85" s="898"/>
      <c r="E85" s="898"/>
      <c r="F85" s="898"/>
      <c r="G85" s="898"/>
      <c r="H85" s="899"/>
    </row>
    <row r="86" spans="1:11" ht="13.5" thickBot="1" x14ac:dyDescent="0.25">
      <c r="A86" s="240" t="s">
        <v>363</v>
      </c>
      <c r="B86" s="241">
        <v>1</v>
      </c>
      <c r="C86" s="900" t="str">
        <f>+C45</f>
        <v>PERFORACIÓN POZO EXPLORATORIO</v>
      </c>
      <c r="D86" s="900"/>
      <c r="E86" s="900"/>
      <c r="F86" s="900"/>
      <c r="G86" s="900"/>
      <c r="H86" s="901"/>
    </row>
    <row r="87" spans="1:11" ht="17.25" customHeight="1" thickBot="1" x14ac:dyDescent="0.25">
      <c r="A87" s="118" t="s">
        <v>281</v>
      </c>
      <c r="B87" s="119" t="str">
        <f>+'PRE Pozo Exploratorio'!B10</f>
        <v>1.4</v>
      </c>
      <c r="C87" s="929" t="str">
        <f>+'PRE Pozo Exploratorio'!C10:H10</f>
        <v>Perforación exploratoria de 4" con lodos a base de bentonita. para los 3 pozos los cuales van relacionados a los 110 metros de profundidad para cada pozo</v>
      </c>
      <c r="D87" s="929"/>
      <c r="E87" s="929"/>
      <c r="F87" s="929"/>
      <c r="G87" s="120" t="s">
        <v>168</v>
      </c>
      <c r="H87" s="121" t="str">
        <f>+'PRE Pozo Exploratorio'!I10</f>
        <v>MT</v>
      </c>
    </row>
    <row r="88" spans="1:11" ht="13.5" thickBot="1" x14ac:dyDescent="0.25">
      <c r="A88" s="122"/>
      <c r="B88" s="123"/>
      <c r="C88" s="124"/>
      <c r="D88" s="123"/>
      <c r="E88" s="123"/>
      <c r="F88" s="123"/>
      <c r="G88" s="123"/>
      <c r="H88" s="125"/>
    </row>
    <row r="89" spans="1:11" x14ac:dyDescent="0.2">
      <c r="A89" s="873" t="s">
        <v>282</v>
      </c>
      <c r="B89" s="874"/>
      <c r="C89" s="874"/>
      <c r="D89" s="874"/>
      <c r="E89" s="874"/>
      <c r="F89" s="874"/>
      <c r="G89" s="874"/>
      <c r="H89" s="903"/>
    </row>
    <row r="90" spans="1:11" x14ac:dyDescent="0.2">
      <c r="A90" s="861" t="s">
        <v>56</v>
      </c>
      <c r="B90" s="862"/>
      <c r="C90" s="862"/>
      <c r="D90" s="863"/>
      <c r="E90" s="126" t="s">
        <v>283</v>
      </c>
      <c r="F90" s="126" t="s">
        <v>284</v>
      </c>
      <c r="G90" s="126" t="s">
        <v>285</v>
      </c>
      <c r="H90" s="127" t="s">
        <v>60</v>
      </c>
    </row>
    <row r="91" spans="1:11" x14ac:dyDescent="0.2">
      <c r="A91" s="888"/>
      <c r="B91" s="889"/>
      <c r="C91" s="889"/>
      <c r="D91" s="890"/>
      <c r="E91" s="128" t="s">
        <v>286</v>
      </c>
      <c r="F91" s="128" t="s">
        <v>287</v>
      </c>
      <c r="G91" s="128" t="s">
        <v>288</v>
      </c>
      <c r="H91" s="129" t="s">
        <v>289</v>
      </c>
    </row>
    <row r="92" spans="1:11" x14ac:dyDescent="0.2">
      <c r="A92" s="864"/>
      <c r="B92" s="865"/>
      <c r="C92" s="865"/>
      <c r="D92" s="866"/>
      <c r="E92" s="130"/>
      <c r="F92" s="130" t="s">
        <v>290</v>
      </c>
      <c r="G92" s="131" t="s">
        <v>291</v>
      </c>
      <c r="H92" s="132"/>
    </row>
    <row r="93" spans="1:11" ht="12.75" customHeight="1" x14ac:dyDescent="0.2">
      <c r="A93" s="920" t="s">
        <v>292</v>
      </c>
      <c r="B93" s="921"/>
      <c r="C93" s="921"/>
      <c r="D93" s="922"/>
      <c r="E93" s="175">
        <v>1</v>
      </c>
      <c r="F93" s="176">
        <f>+H116*0.1+9131</f>
        <v>11679.1</v>
      </c>
      <c r="G93" s="177">
        <v>1</v>
      </c>
      <c r="H93" s="202">
        <f>ROUND(+(E93*F93)/G93,0)</f>
        <v>11679</v>
      </c>
    </row>
    <row r="94" spans="1:11" x14ac:dyDescent="0.2">
      <c r="A94" s="894" t="s">
        <v>318</v>
      </c>
      <c r="B94" s="895"/>
      <c r="C94" s="895"/>
      <c r="D94" s="896"/>
      <c r="E94" s="175">
        <v>1</v>
      </c>
      <c r="F94" s="176">
        <f>+Insumos!H68</f>
        <v>2738572</v>
      </c>
      <c r="G94" s="177">
        <v>11</v>
      </c>
      <c r="H94" s="202">
        <f>ROUND(+(E94*F94)/G94,0)</f>
        <v>248961</v>
      </c>
    </row>
    <row r="95" spans="1:11" ht="13.5" thickBot="1" x14ac:dyDescent="0.25">
      <c r="A95" s="904"/>
      <c r="B95" s="905"/>
      <c r="C95" s="905"/>
      <c r="D95" s="906"/>
      <c r="E95" s="136"/>
      <c r="F95" s="137"/>
      <c r="G95" s="138"/>
      <c r="H95" s="227"/>
    </row>
    <row r="96" spans="1:11" ht="13.5" thickBot="1" x14ac:dyDescent="0.25">
      <c r="A96" s="122"/>
      <c r="B96" s="123"/>
      <c r="C96" s="124"/>
      <c r="D96" s="123"/>
      <c r="E96" s="123"/>
      <c r="F96" s="123"/>
      <c r="G96" s="139" t="s">
        <v>66</v>
      </c>
      <c r="H96" s="193">
        <f>SUM(H93:H95)</f>
        <v>260640</v>
      </c>
    </row>
    <row r="97" spans="1:8" ht="13.5" thickBot="1" x14ac:dyDescent="0.25">
      <c r="A97" s="122"/>
      <c r="B97" s="123"/>
      <c r="C97" s="124"/>
      <c r="D97" s="123"/>
      <c r="E97" s="123"/>
      <c r="F97" s="123"/>
      <c r="G97" s="123"/>
      <c r="H97" s="125"/>
    </row>
    <row r="98" spans="1:8" x14ac:dyDescent="0.2">
      <c r="A98" s="858" t="s">
        <v>293</v>
      </c>
      <c r="B98" s="859"/>
      <c r="C98" s="859"/>
      <c r="D98" s="859"/>
      <c r="E98" s="859"/>
      <c r="F98" s="859"/>
      <c r="G98" s="859"/>
      <c r="H98" s="860"/>
    </row>
    <row r="99" spans="1:8" x14ac:dyDescent="0.2">
      <c r="A99" s="861" t="s">
        <v>56</v>
      </c>
      <c r="B99" s="862"/>
      <c r="C99" s="862"/>
      <c r="D99" s="863"/>
      <c r="E99" s="883" t="s">
        <v>168</v>
      </c>
      <c r="F99" s="126" t="s">
        <v>283</v>
      </c>
      <c r="G99" s="126" t="s">
        <v>294</v>
      </c>
      <c r="H99" s="127" t="s">
        <v>60</v>
      </c>
    </row>
    <row r="100" spans="1:8" x14ac:dyDescent="0.2">
      <c r="A100" s="864"/>
      <c r="B100" s="865"/>
      <c r="C100" s="865"/>
      <c r="D100" s="866"/>
      <c r="E100" s="884"/>
      <c r="F100" s="130" t="s">
        <v>295</v>
      </c>
      <c r="G100" s="130" t="s">
        <v>296</v>
      </c>
      <c r="H100" s="132" t="s">
        <v>297</v>
      </c>
    </row>
    <row r="101" spans="1:8" x14ac:dyDescent="0.2">
      <c r="A101" s="885" t="s">
        <v>29</v>
      </c>
      <c r="B101" s="886"/>
      <c r="C101" s="886"/>
      <c r="D101" s="887"/>
      <c r="E101" s="175" t="s">
        <v>17</v>
      </c>
      <c r="F101" s="196">
        <v>0.1</v>
      </c>
      <c r="G101" s="176">
        <f>+Insumos!H40</f>
        <v>115000</v>
      </c>
      <c r="H101" s="202">
        <f>ROUND(+F101*G101,0)</f>
        <v>11500</v>
      </c>
    </row>
    <row r="102" spans="1:8" x14ac:dyDescent="0.2">
      <c r="A102" s="885" t="s">
        <v>319</v>
      </c>
      <c r="B102" s="886"/>
      <c r="C102" s="886"/>
      <c r="D102" s="887"/>
      <c r="E102" s="175" t="s">
        <v>320</v>
      </c>
      <c r="F102" s="196">
        <v>0.4</v>
      </c>
      <c r="G102" s="176">
        <f>+Insumos!H72</f>
        <v>10570</v>
      </c>
      <c r="H102" s="202">
        <f t="shared" ref="H102:H103" si="0">ROUND(+F102*G102,0)</f>
        <v>4228</v>
      </c>
    </row>
    <row r="103" spans="1:8" x14ac:dyDescent="0.2">
      <c r="A103" s="885" t="s">
        <v>321</v>
      </c>
      <c r="B103" s="886"/>
      <c r="C103" s="886"/>
      <c r="D103" s="887"/>
      <c r="E103" s="175" t="s">
        <v>320</v>
      </c>
      <c r="F103" s="196">
        <v>7.0000000000000007E-2</v>
      </c>
      <c r="G103" s="176">
        <f>+Insumos!H32</f>
        <v>20651</v>
      </c>
      <c r="H103" s="202">
        <f t="shared" si="0"/>
        <v>1446</v>
      </c>
    </row>
    <row r="104" spans="1:8" ht="13.5" thickBot="1" x14ac:dyDescent="0.25">
      <c r="A104" s="855"/>
      <c r="B104" s="856"/>
      <c r="C104" s="856"/>
      <c r="D104" s="857"/>
      <c r="E104" s="136"/>
      <c r="F104" s="187"/>
      <c r="G104" s="137"/>
      <c r="H104" s="227"/>
    </row>
    <row r="105" spans="1:8" x14ac:dyDescent="0.2">
      <c r="A105" s="122"/>
      <c r="B105" s="123"/>
      <c r="C105" s="124"/>
      <c r="D105" s="123"/>
      <c r="E105" s="123"/>
      <c r="F105" s="188" t="s">
        <v>298</v>
      </c>
      <c r="G105" s="189"/>
      <c r="H105" s="190">
        <f>SUM(H101:H104)</f>
        <v>17174</v>
      </c>
    </row>
    <row r="106" spans="1:8" ht="13.5" thickBot="1" x14ac:dyDescent="0.25">
      <c r="A106" s="122"/>
      <c r="B106" s="123"/>
      <c r="C106" s="124"/>
      <c r="D106" s="123"/>
      <c r="E106" s="123"/>
      <c r="F106" s="158" t="s">
        <v>299</v>
      </c>
      <c r="G106" s="159">
        <v>0.05</v>
      </c>
      <c r="H106" s="160">
        <f>ROUND(+H105*G106,0)</f>
        <v>859</v>
      </c>
    </row>
    <row r="107" spans="1:8" ht="13.5" thickBot="1" x14ac:dyDescent="0.25">
      <c r="A107" s="122"/>
      <c r="B107" s="123"/>
      <c r="C107" s="124"/>
      <c r="D107" s="123"/>
      <c r="E107" s="123"/>
      <c r="F107" s="161" t="s">
        <v>66</v>
      </c>
      <c r="G107" s="162"/>
      <c r="H107" s="193">
        <f>H105+H106</f>
        <v>18033</v>
      </c>
    </row>
    <row r="108" spans="1:8" ht="13.5" thickBot="1" x14ac:dyDescent="0.25">
      <c r="A108" s="122"/>
      <c r="B108" s="123"/>
      <c r="C108" s="124"/>
      <c r="D108" s="123"/>
      <c r="E108" s="123"/>
      <c r="F108" s="123"/>
      <c r="G108" s="123"/>
      <c r="H108" s="125"/>
    </row>
    <row r="109" spans="1:8" x14ac:dyDescent="0.2">
      <c r="A109" s="858" t="s">
        <v>300</v>
      </c>
      <c r="B109" s="859"/>
      <c r="C109" s="859"/>
      <c r="D109" s="859"/>
      <c r="E109" s="859"/>
      <c r="F109" s="859"/>
      <c r="G109" s="859"/>
      <c r="H109" s="860"/>
    </row>
    <row r="110" spans="1:8" x14ac:dyDescent="0.2">
      <c r="A110" s="861" t="s">
        <v>56</v>
      </c>
      <c r="B110" s="862"/>
      <c r="C110" s="862"/>
      <c r="D110" s="863"/>
      <c r="E110" s="126" t="s">
        <v>283</v>
      </c>
      <c r="F110" s="126" t="s">
        <v>148</v>
      </c>
      <c r="G110" s="126" t="s">
        <v>285</v>
      </c>
      <c r="H110" s="127" t="s">
        <v>60</v>
      </c>
    </row>
    <row r="111" spans="1:8" x14ac:dyDescent="0.2">
      <c r="A111" s="888"/>
      <c r="B111" s="889"/>
      <c r="C111" s="889"/>
      <c r="D111" s="890"/>
      <c r="E111" s="128" t="s">
        <v>301</v>
      </c>
      <c r="F111" s="128" t="s">
        <v>302</v>
      </c>
      <c r="G111" s="128" t="s">
        <v>288</v>
      </c>
      <c r="H111" s="129" t="s">
        <v>303</v>
      </c>
    </row>
    <row r="112" spans="1:8" x14ac:dyDescent="0.2">
      <c r="A112" s="864"/>
      <c r="B112" s="865"/>
      <c r="C112" s="865"/>
      <c r="D112" s="866"/>
      <c r="E112" s="130"/>
      <c r="F112" s="130" t="s">
        <v>304</v>
      </c>
      <c r="G112" s="131" t="s">
        <v>305</v>
      </c>
      <c r="H112" s="132"/>
    </row>
    <row r="113" spans="1:11" x14ac:dyDescent="0.2">
      <c r="A113" s="891" t="s">
        <v>306</v>
      </c>
      <c r="B113" s="892"/>
      <c r="C113" s="892"/>
      <c r="D113" s="893"/>
      <c r="E113" s="133">
        <v>2</v>
      </c>
      <c r="F113" s="134">
        <f>+Insumos!H14</f>
        <v>77191</v>
      </c>
      <c r="G113" s="135">
        <v>11</v>
      </c>
      <c r="H113" s="164">
        <f>ROUND(+(E113*F113)/G113,0)</f>
        <v>14035</v>
      </c>
    </row>
    <row r="114" spans="1:11" x14ac:dyDescent="0.2">
      <c r="A114" s="867" t="s">
        <v>307</v>
      </c>
      <c r="B114" s="868"/>
      <c r="C114" s="868"/>
      <c r="D114" s="869"/>
      <c r="E114" s="133">
        <v>1</v>
      </c>
      <c r="F114" s="134">
        <f>+Insumos!H12</f>
        <v>125909</v>
      </c>
      <c r="G114" s="135">
        <v>11</v>
      </c>
      <c r="H114" s="164">
        <f>ROUND(+(E114*F114)/G114,0)</f>
        <v>11446</v>
      </c>
    </row>
    <row r="115" spans="1:11" ht="13.5" thickBot="1" x14ac:dyDescent="0.25">
      <c r="A115" s="855"/>
      <c r="B115" s="856"/>
      <c r="C115" s="856"/>
      <c r="D115" s="857"/>
      <c r="E115" s="136"/>
      <c r="F115" s="137"/>
      <c r="G115" s="138"/>
      <c r="H115" s="199"/>
    </row>
    <row r="116" spans="1:11" ht="13.5" thickBot="1" x14ac:dyDescent="0.25">
      <c r="A116" s="122"/>
      <c r="B116" s="123"/>
      <c r="C116" s="124"/>
      <c r="D116" s="123"/>
      <c r="E116" s="123"/>
      <c r="F116" s="123"/>
      <c r="G116" s="139" t="s">
        <v>66</v>
      </c>
      <c r="H116" s="200">
        <f>+H113+H114</f>
        <v>25481</v>
      </c>
    </row>
    <row r="117" spans="1:11" ht="13.5" thickBot="1" x14ac:dyDescent="0.25">
      <c r="A117" s="122"/>
      <c r="B117" s="123"/>
      <c r="C117" s="124"/>
      <c r="D117" s="123"/>
      <c r="E117" s="123"/>
      <c r="F117" s="123"/>
      <c r="G117" s="123"/>
      <c r="H117" s="125"/>
    </row>
    <row r="118" spans="1:11" x14ac:dyDescent="0.2">
      <c r="A118" s="858" t="s">
        <v>308</v>
      </c>
      <c r="B118" s="859"/>
      <c r="C118" s="859"/>
      <c r="D118" s="859"/>
      <c r="E118" s="859"/>
      <c r="F118" s="859"/>
      <c r="G118" s="859"/>
      <c r="H118" s="860"/>
    </row>
    <row r="119" spans="1:11" x14ac:dyDescent="0.2">
      <c r="A119" s="861" t="s">
        <v>56</v>
      </c>
      <c r="B119" s="862"/>
      <c r="C119" s="862"/>
      <c r="D119" s="863"/>
      <c r="E119" s="126" t="s">
        <v>283</v>
      </c>
      <c r="F119" s="126" t="s">
        <v>309</v>
      </c>
      <c r="G119" s="126" t="s">
        <v>285</v>
      </c>
      <c r="H119" s="127" t="s">
        <v>60</v>
      </c>
    </row>
    <row r="120" spans="1:11" x14ac:dyDescent="0.2">
      <c r="A120" s="888"/>
      <c r="B120" s="889"/>
      <c r="C120" s="889"/>
      <c r="D120" s="890"/>
      <c r="E120" s="130" t="s">
        <v>310</v>
      </c>
      <c r="F120" s="130" t="s">
        <v>311</v>
      </c>
      <c r="G120" s="130" t="s">
        <v>312</v>
      </c>
      <c r="H120" s="132" t="s">
        <v>313</v>
      </c>
    </row>
    <row r="121" spans="1:11" x14ac:dyDescent="0.2">
      <c r="A121" s="861"/>
      <c r="B121" s="862"/>
      <c r="C121" s="862"/>
      <c r="D121" s="863"/>
      <c r="E121" s="128"/>
      <c r="F121" s="191"/>
      <c r="G121" s="128"/>
      <c r="H121" s="192"/>
    </row>
    <row r="122" spans="1:11" ht="13.5" thickBot="1" x14ac:dyDescent="0.25">
      <c r="A122" s="870"/>
      <c r="B122" s="871"/>
      <c r="C122" s="871"/>
      <c r="D122" s="872"/>
      <c r="E122" s="169"/>
      <c r="F122" s="168"/>
      <c r="G122" s="169"/>
      <c r="H122" s="170"/>
    </row>
    <row r="123" spans="1:11" ht="13.5" thickBot="1" x14ac:dyDescent="0.25">
      <c r="A123" s="122"/>
      <c r="B123" s="123"/>
      <c r="C123" s="124"/>
      <c r="D123" s="123"/>
      <c r="E123" s="123"/>
      <c r="F123" s="123"/>
      <c r="G123" s="139" t="s">
        <v>66</v>
      </c>
      <c r="H123" s="193">
        <v>0</v>
      </c>
    </row>
    <row r="124" spans="1:11" ht="13.5" thickBot="1" x14ac:dyDescent="0.25">
      <c r="A124" s="122"/>
      <c r="B124" s="123"/>
      <c r="C124" s="124"/>
      <c r="D124" s="123"/>
      <c r="E124" s="123"/>
      <c r="F124" s="123"/>
      <c r="G124" s="172"/>
      <c r="H124" s="173"/>
    </row>
    <row r="125" spans="1:11" x14ac:dyDescent="0.2">
      <c r="A125" s="123"/>
      <c r="B125" s="123"/>
      <c r="C125" s="124"/>
      <c r="D125" s="123"/>
      <c r="E125" s="873" t="s">
        <v>314</v>
      </c>
      <c r="F125" s="874"/>
      <c r="G125" s="875"/>
      <c r="H125" s="174">
        <f>ROUND(+H116+H107+H96+H123,0)</f>
        <v>304154</v>
      </c>
      <c r="J125" s="201"/>
    </row>
    <row r="126" spans="1:11" ht="13.5" thickBot="1" x14ac:dyDescent="0.25">
      <c r="A126" s="212"/>
      <c r="B126" s="213"/>
      <c r="C126" s="213"/>
      <c r="D126" s="213"/>
      <c r="E126" s="876" t="s">
        <v>315</v>
      </c>
      <c r="F126" s="877"/>
      <c r="G126" s="194">
        <v>0</v>
      </c>
      <c r="H126" s="195">
        <v>0</v>
      </c>
    </row>
    <row r="127" spans="1:11" ht="13.5" thickBot="1" x14ac:dyDescent="0.25">
      <c r="A127" s="878" t="s">
        <v>339</v>
      </c>
      <c r="B127" s="879"/>
      <c r="C127" s="879"/>
      <c r="D127" s="879"/>
      <c r="E127" s="880" t="s">
        <v>316</v>
      </c>
      <c r="F127" s="881"/>
      <c r="G127" s="882"/>
      <c r="H127" s="140">
        <f>+H125+H126</f>
        <v>304154</v>
      </c>
      <c r="J127" s="588"/>
      <c r="K127" s="216"/>
    </row>
    <row r="128" spans="1:11" ht="13.5" thickBot="1" x14ac:dyDescent="0.25">
      <c r="A128" s="907" t="str">
        <f>+A84</f>
        <v>CONSTRUCCIÓN POZO PROFUNDO EXPLORATORIO</v>
      </c>
      <c r="B128" s="908"/>
      <c r="C128" s="908"/>
      <c r="D128" s="908"/>
      <c r="E128" s="908"/>
      <c r="F128" s="908"/>
      <c r="G128" s="908"/>
      <c r="H128" s="909"/>
    </row>
    <row r="129" spans="1:8" ht="13.5" thickBot="1" x14ac:dyDescent="0.25">
      <c r="A129" s="897" t="s">
        <v>349</v>
      </c>
      <c r="B129" s="898"/>
      <c r="C129" s="898"/>
      <c r="D129" s="898"/>
      <c r="E129" s="898"/>
      <c r="F129" s="898"/>
      <c r="G129" s="898"/>
      <c r="H129" s="899"/>
    </row>
    <row r="130" spans="1:8" ht="13.5" thickBot="1" x14ac:dyDescent="0.25">
      <c r="A130" s="240" t="s">
        <v>363</v>
      </c>
      <c r="B130" s="241">
        <v>1</v>
      </c>
      <c r="C130" s="900" t="str">
        <f>+C86</f>
        <v>PERFORACIÓN POZO EXPLORATORIO</v>
      </c>
      <c r="D130" s="900"/>
      <c r="E130" s="900"/>
      <c r="F130" s="900"/>
      <c r="G130" s="900"/>
      <c r="H130" s="901"/>
    </row>
    <row r="131" spans="1:8" ht="28.5" customHeight="1" thickBot="1" x14ac:dyDescent="0.25">
      <c r="A131" s="118" t="s">
        <v>281</v>
      </c>
      <c r="B131" s="119" t="str">
        <f>+'PRE Pozo Exploratorio'!B11</f>
        <v>1.5</v>
      </c>
      <c r="C131" s="902" t="str">
        <f>+'PRE Pozo Exploratorio'!C11:H11</f>
        <v xml:space="preserve">Toma de registro eléctrico Sp, Gama Ray y Resistividad, toma de registro con sonda de niveles en cada pozo a un profundidad de 110 metros de profundidad.
y Resistividad.
</v>
      </c>
      <c r="D131" s="902"/>
      <c r="E131" s="902"/>
      <c r="F131" s="902"/>
      <c r="G131" s="120" t="s">
        <v>168</v>
      </c>
      <c r="H131" s="121" t="str">
        <f>+'PRE Pozo Exploratorio'!I11</f>
        <v>MT</v>
      </c>
    </row>
    <row r="132" spans="1:8" ht="13.5" thickBot="1" x14ac:dyDescent="0.25">
      <c r="A132" s="122"/>
      <c r="B132" s="123"/>
      <c r="C132" s="124"/>
      <c r="D132" s="123"/>
      <c r="E132" s="123"/>
      <c r="F132" s="123"/>
      <c r="G132" s="123"/>
      <c r="H132" s="125"/>
    </row>
    <row r="133" spans="1:8" x14ac:dyDescent="0.2">
      <c r="A133" s="873" t="s">
        <v>282</v>
      </c>
      <c r="B133" s="874"/>
      <c r="C133" s="874"/>
      <c r="D133" s="874"/>
      <c r="E133" s="874"/>
      <c r="F133" s="874"/>
      <c r="G133" s="874"/>
      <c r="H133" s="903"/>
    </row>
    <row r="134" spans="1:8" x14ac:dyDescent="0.2">
      <c r="A134" s="861" t="s">
        <v>56</v>
      </c>
      <c r="B134" s="862"/>
      <c r="C134" s="862"/>
      <c r="D134" s="863"/>
      <c r="E134" s="126" t="s">
        <v>283</v>
      </c>
      <c r="F134" s="126" t="s">
        <v>284</v>
      </c>
      <c r="G134" s="126" t="s">
        <v>285</v>
      </c>
      <c r="H134" s="127" t="s">
        <v>60</v>
      </c>
    </row>
    <row r="135" spans="1:8" x14ac:dyDescent="0.2">
      <c r="A135" s="888"/>
      <c r="B135" s="889"/>
      <c r="C135" s="889"/>
      <c r="D135" s="890"/>
      <c r="E135" s="128" t="s">
        <v>286</v>
      </c>
      <c r="F135" s="128" t="s">
        <v>287</v>
      </c>
      <c r="G135" s="128" t="s">
        <v>288</v>
      </c>
      <c r="H135" s="129" t="s">
        <v>289</v>
      </c>
    </row>
    <row r="136" spans="1:8" x14ac:dyDescent="0.2">
      <c r="A136" s="864"/>
      <c r="B136" s="865"/>
      <c r="C136" s="865"/>
      <c r="D136" s="866"/>
      <c r="E136" s="130"/>
      <c r="F136" s="130" t="s">
        <v>290</v>
      </c>
      <c r="G136" s="131" t="s">
        <v>291</v>
      </c>
      <c r="H136" s="132"/>
    </row>
    <row r="137" spans="1:8" x14ac:dyDescent="0.2">
      <c r="A137" s="920" t="s">
        <v>292</v>
      </c>
      <c r="B137" s="921"/>
      <c r="C137" s="921"/>
      <c r="D137" s="922"/>
      <c r="E137" s="175">
        <v>1</v>
      </c>
      <c r="F137" s="176">
        <f>+H159*0.1</f>
        <v>245.20000000000002</v>
      </c>
      <c r="G137" s="177">
        <v>1</v>
      </c>
      <c r="H137" s="164">
        <f>+(E137*F137)/G137</f>
        <v>245.20000000000002</v>
      </c>
    </row>
    <row r="138" spans="1:8" x14ac:dyDescent="0.2">
      <c r="A138" s="894" t="s">
        <v>322</v>
      </c>
      <c r="B138" s="895"/>
      <c r="C138" s="895"/>
      <c r="D138" s="896"/>
      <c r="E138" s="175">
        <v>1</v>
      </c>
      <c r="F138" s="176">
        <v>2472124</v>
      </c>
      <c r="G138" s="177">
        <v>120</v>
      </c>
      <c r="H138" s="164">
        <f>+(E138*F138)/G138</f>
        <v>20601.033333333333</v>
      </c>
    </row>
    <row r="139" spans="1:8" x14ac:dyDescent="0.2">
      <c r="A139" s="894" t="s">
        <v>323</v>
      </c>
      <c r="B139" s="895"/>
      <c r="C139" s="895"/>
      <c r="D139" s="896"/>
      <c r="E139" s="175">
        <v>1</v>
      </c>
      <c r="F139" s="176">
        <f>+Insumos!H63</f>
        <v>32872</v>
      </c>
      <c r="G139" s="177">
        <v>120</v>
      </c>
      <c r="H139" s="164">
        <f>ROUND(+(E139*F139)/G139,0)</f>
        <v>274</v>
      </c>
    </row>
    <row r="140" spans="1:8" ht="13.5" thickBot="1" x14ac:dyDescent="0.25">
      <c r="A140" s="904"/>
      <c r="B140" s="905"/>
      <c r="C140" s="905"/>
      <c r="D140" s="906"/>
      <c r="E140" s="136"/>
      <c r="F140" s="137"/>
      <c r="G140" s="138"/>
      <c r="H140" s="199"/>
    </row>
    <row r="141" spans="1:8" ht="13.5" thickBot="1" x14ac:dyDescent="0.25">
      <c r="A141" s="122"/>
      <c r="B141" s="123"/>
      <c r="C141" s="124"/>
      <c r="D141" s="123"/>
      <c r="E141" s="123"/>
      <c r="F141" s="123"/>
      <c r="G141" s="139" t="s">
        <v>66</v>
      </c>
      <c r="H141" s="226">
        <f>SUM(H137:H140)</f>
        <v>21120.233333333334</v>
      </c>
    </row>
    <row r="142" spans="1:8" ht="13.5" thickBot="1" x14ac:dyDescent="0.25">
      <c r="A142" s="122"/>
      <c r="B142" s="123"/>
      <c r="C142" s="124"/>
      <c r="D142" s="123"/>
      <c r="E142" s="123"/>
      <c r="F142" s="123"/>
      <c r="G142" s="123"/>
      <c r="H142" s="125"/>
    </row>
    <row r="143" spans="1:8" x14ac:dyDescent="0.2">
      <c r="A143" s="858" t="s">
        <v>293</v>
      </c>
      <c r="B143" s="859"/>
      <c r="C143" s="859"/>
      <c r="D143" s="859"/>
      <c r="E143" s="859"/>
      <c r="F143" s="859"/>
      <c r="G143" s="859"/>
      <c r="H143" s="860"/>
    </row>
    <row r="144" spans="1:8" x14ac:dyDescent="0.2">
      <c r="A144" s="861" t="s">
        <v>56</v>
      </c>
      <c r="B144" s="862"/>
      <c r="C144" s="862"/>
      <c r="D144" s="863"/>
      <c r="E144" s="883" t="s">
        <v>168</v>
      </c>
      <c r="F144" s="126" t="s">
        <v>283</v>
      </c>
      <c r="G144" s="126" t="s">
        <v>294</v>
      </c>
      <c r="H144" s="127" t="s">
        <v>60</v>
      </c>
    </row>
    <row r="145" spans="1:8" x14ac:dyDescent="0.2">
      <c r="A145" s="864"/>
      <c r="B145" s="865"/>
      <c r="C145" s="865"/>
      <c r="D145" s="866"/>
      <c r="E145" s="884"/>
      <c r="F145" s="130" t="s">
        <v>295</v>
      </c>
      <c r="G145" s="130" t="s">
        <v>296</v>
      </c>
      <c r="H145" s="132" t="s">
        <v>297</v>
      </c>
    </row>
    <row r="146" spans="1:8" x14ac:dyDescent="0.2">
      <c r="A146" s="885"/>
      <c r="B146" s="886"/>
      <c r="C146" s="886"/>
      <c r="D146" s="887"/>
      <c r="E146" s="175"/>
      <c r="F146" s="196"/>
      <c r="G146" s="179"/>
      <c r="H146" s="180"/>
    </row>
    <row r="147" spans="1:8" ht="13.5" thickBot="1" x14ac:dyDescent="0.25">
      <c r="A147" s="855"/>
      <c r="B147" s="856"/>
      <c r="C147" s="856"/>
      <c r="D147" s="857"/>
      <c r="E147" s="136"/>
      <c r="F147" s="187"/>
      <c r="G147" s="137"/>
      <c r="H147" s="165"/>
    </row>
    <row r="148" spans="1:8" x14ac:dyDescent="0.2">
      <c r="A148" s="122"/>
      <c r="B148" s="123"/>
      <c r="C148" s="124"/>
      <c r="D148" s="123"/>
      <c r="E148" s="123"/>
      <c r="F148" s="188" t="s">
        <v>298</v>
      </c>
      <c r="G148" s="189"/>
      <c r="H148" s="190">
        <v>0</v>
      </c>
    </row>
    <row r="149" spans="1:8" ht="13.5" thickBot="1" x14ac:dyDescent="0.25">
      <c r="A149" s="122"/>
      <c r="B149" s="123"/>
      <c r="C149" s="124"/>
      <c r="D149" s="123"/>
      <c r="E149" s="123"/>
      <c r="F149" s="158" t="s">
        <v>299</v>
      </c>
      <c r="G149" s="159">
        <v>0</v>
      </c>
      <c r="H149" s="160">
        <f>+H148*G149</f>
        <v>0</v>
      </c>
    </row>
    <row r="150" spans="1:8" ht="13.5" thickBot="1" x14ac:dyDescent="0.25">
      <c r="A150" s="122"/>
      <c r="B150" s="123"/>
      <c r="C150" s="124"/>
      <c r="D150" s="123"/>
      <c r="E150" s="123"/>
      <c r="F150" s="161" t="s">
        <v>66</v>
      </c>
      <c r="G150" s="162"/>
      <c r="H150" s="193">
        <f>H148+H149</f>
        <v>0</v>
      </c>
    </row>
    <row r="151" spans="1:8" ht="13.5" thickBot="1" x14ac:dyDescent="0.25">
      <c r="A151" s="122"/>
      <c r="B151" s="123"/>
      <c r="C151" s="124"/>
      <c r="D151" s="123"/>
      <c r="E151" s="123"/>
      <c r="F151" s="123"/>
      <c r="G151" s="123"/>
      <c r="H151" s="125"/>
    </row>
    <row r="152" spans="1:8" x14ac:dyDescent="0.2">
      <c r="A152" s="858" t="s">
        <v>300</v>
      </c>
      <c r="B152" s="859"/>
      <c r="C152" s="859"/>
      <c r="D152" s="859"/>
      <c r="E152" s="859"/>
      <c r="F152" s="859"/>
      <c r="G152" s="859"/>
      <c r="H152" s="860"/>
    </row>
    <row r="153" spans="1:8" x14ac:dyDescent="0.2">
      <c r="A153" s="861" t="s">
        <v>56</v>
      </c>
      <c r="B153" s="862"/>
      <c r="C153" s="862"/>
      <c r="D153" s="863"/>
      <c r="E153" s="126" t="s">
        <v>283</v>
      </c>
      <c r="F153" s="126" t="s">
        <v>148</v>
      </c>
      <c r="G153" s="126" t="s">
        <v>285</v>
      </c>
      <c r="H153" s="127" t="s">
        <v>60</v>
      </c>
    </row>
    <row r="154" spans="1:8" x14ac:dyDescent="0.2">
      <c r="A154" s="888"/>
      <c r="B154" s="889"/>
      <c r="C154" s="889"/>
      <c r="D154" s="890"/>
      <c r="E154" s="128" t="s">
        <v>301</v>
      </c>
      <c r="F154" s="128" t="s">
        <v>302</v>
      </c>
      <c r="G154" s="128" t="s">
        <v>288</v>
      </c>
      <c r="H154" s="129" t="s">
        <v>303</v>
      </c>
    </row>
    <row r="155" spans="1:8" x14ac:dyDescent="0.2">
      <c r="A155" s="864"/>
      <c r="B155" s="865"/>
      <c r="C155" s="865"/>
      <c r="D155" s="866"/>
      <c r="E155" s="130"/>
      <c r="F155" s="130" t="s">
        <v>304</v>
      </c>
      <c r="G155" s="131" t="s">
        <v>305</v>
      </c>
      <c r="H155" s="132"/>
    </row>
    <row r="156" spans="1:8" x14ac:dyDescent="0.2">
      <c r="A156" s="891" t="s">
        <v>306</v>
      </c>
      <c r="B156" s="892"/>
      <c r="C156" s="892"/>
      <c r="D156" s="893"/>
      <c r="E156" s="133">
        <v>1</v>
      </c>
      <c r="F156" s="134">
        <f>+F113</f>
        <v>77191</v>
      </c>
      <c r="G156" s="135">
        <v>120</v>
      </c>
      <c r="H156" s="178">
        <f>ROUND(+(E156*F156)/G156,0)</f>
        <v>643</v>
      </c>
    </row>
    <row r="157" spans="1:8" x14ac:dyDescent="0.2">
      <c r="A157" s="867" t="s">
        <v>324</v>
      </c>
      <c r="B157" s="868"/>
      <c r="C157" s="868"/>
      <c r="D157" s="869"/>
      <c r="E157" s="133">
        <v>1</v>
      </c>
      <c r="F157" s="134">
        <f>+Insumos!H23</f>
        <v>217021</v>
      </c>
      <c r="G157" s="135">
        <v>120</v>
      </c>
      <c r="H157" s="178">
        <f>ROUND(+(E157*F157)/G157,0)</f>
        <v>1809</v>
      </c>
    </row>
    <row r="158" spans="1:8" ht="13.5" thickBot="1" x14ac:dyDescent="0.25">
      <c r="A158" s="855"/>
      <c r="B158" s="856"/>
      <c r="C158" s="856"/>
      <c r="D158" s="857"/>
      <c r="E158" s="136"/>
      <c r="F158" s="137"/>
      <c r="G158" s="138"/>
      <c r="H158" s="199"/>
    </row>
    <row r="159" spans="1:8" ht="13.5" thickBot="1" x14ac:dyDescent="0.25">
      <c r="A159" s="122"/>
      <c r="B159" s="123"/>
      <c r="C159" s="124"/>
      <c r="D159" s="123"/>
      <c r="E159" s="123"/>
      <c r="F159" s="123"/>
      <c r="G159" s="139" t="s">
        <v>66</v>
      </c>
      <c r="H159" s="200">
        <f>+H156+H157</f>
        <v>2452</v>
      </c>
    </row>
    <row r="160" spans="1:8" ht="13.5" thickBot="1" x14ac:dyDescent="0.25">
      <c r="A160" s="122"/>
      <c r="B160" s="123"/>
      <c r="C160" s="124"/>
      <c r="D160" s="123"/>
      <c r="E160" s="123"/>
      <c r="F160" s="123"/>
      <c r="G160" s="123"/>
      <c r="H160" s="125"/>
    </row>
    <row r="161" spans="1:11" x14ac:dyDescent="0.2">
      <c r="A161" s="858" t="s">
        <v>308</v>
      </c>
      <c r="B161" s="859"/>
      <c r="C161" s="859"/>
      <c r="D161" s="859"/>
      <c r="E161" s="859"/>
      <c r="F161" s="859"/>
      <c r="G161" s="859"/>
      <c r="H161" s="860"/>
    </row>
    <row r="162" spans="1:11" x14ac:dyDescent="0.2">
      <c r="A162" s="861" t="s">
        <v>56</v>
      </c>
      <c r="B162" s="862"/>
      <c r="C162" s="862"/>
      <c r="D162" s="863"/>
      <c r="E162" s="126" t="s">
        <v>283</v>
      </c>
      <c r="F162" s="126" t="s">
        <v>309</v>
      </c>
      <c r="G162" s="126" t="s">
        <v>285</v>
      </c>
      <c r="H162" s="127" t="s">
        <v>60</v>
      </c>
    </row>
    <row r="163" spans="1:11" x14ac:dyDescent="0.2">
      <c r="A163" s="864"/>
      <c r="B163" s="865"/>
      <c r="C163" s="865"/>
      <c r="D163" s="866"/>
      <c r="E163" s="130" t="s">
        <v>310</v>
      </c>
      <c r="F163" s="130" t="s">
        <v>311</v>
      </c>
      <c r="G163" s="130" t="s">
        <v>312</v>
      </c>
      <c r="H163" s="132" t="s">
        <v>313</v>
      </c>
    </row>
    <row r="164" spans="1:11" ht="12.75" customHeight="1" x14ac:dyDescent="0.2">
      <c r="A164" s="867"/>
      <c r="B164" s="868"/>
      <c r="C164" s="868"/>
      <c r="D164" s="869"/>
      <c r="E164" s="166"/>
      <c r="F164" s="176"/>
      <c r="G164" s="135"/>
      <c r="H164" s="202"/>
    </row>
    <row r="165" spans="1:11" ht="13.5" thickBot="1" x14ac:dyDescent="0.25">
      <c r="A165" s="870"/>
      <c r="B165" s="871"/>
      <c r="C165" s="871"/>
      <c r="D165" s="872"/>
      <c r="E165" s="169"/>
      <c r="F165" s="168"/>
      <c r="G165" s="169"/>
      <c r="H165" s="203"/>
    </row>
    <row r="166" spans="1:11" ht="13.5" thickBot="1" x14ac:dyDescent="0.25">
      <c r="A166" s="122"/>
      <c r="B166" s="123"/>
      <c r="C166" s="124"/>
      <c r="D166" s="123"/>
      <c r="E166" s="123"/>
      <c r="F166" s="123"/>
      <c r="G166" s="139" t="s">
        <v>66</v>
      </c>
      <c r="H166" s="193">
        <f>SUM(H164:H165)</f>
        <v>0</v>
      </c>
    </row>
    <row r="167" spans="1:11" ht="13.5" thickBot="1" x14ac:dyDescent="0.25">
      <c r="A167" s="122"/>
      <c r="B167" s="123"/>
      <c r="C167" s="124"/>
      <c r="D167" s="123"/>
      <c r="E167" s="123"/>
      <c r="F167" s="123"/>
      <c r="G167" s="172"/>
      <c r="H167" s="173"/>
    </row>
    <row r="168" spans="1:11" x14ac:dyDescent="0.2">
      <c r="A168" s="123"/>
      <c r="B168" s="123"/>
      <c r="C168" s="124"/>
      <c r="D168" s="123"/>
      <c r="E168" s="873" t="s">
        <v>314</v>
      </c>
      <c r="F168" s="874"/>
      <c r="G168" s="875"/>
      <c r="H168" s="220">
        <f>ROUND(+H159+H150+H141+H166,2)</f>
        <v>23572.23</v>
      </c>
    </row>
    <row r="169" spans="1:11" ht="13.5" thickBot="1" x14ac:dyDescent="0.25">
      <c r="A169" s="212"/>
      <c r="B169" s="213"/>
      <c r="C169" s="213"/>
      <c r="D169" s="213"/>
      <c r="E169" s="876" t="s">
        <v>315</v>
      </c>
      <c r="F169" s="877"/>
      <c r="G169" s="194">
        <v>0</v>
      </c>
      <c r="H169" s="195">
        <v>0</v>
      </c>
    </row>
    <row r="170" spans="1:11" ht="13.5" thickBot="1" x14ac:dyDescent="0.25">
      <c r="A170" s="878" t="s">
        <v>339</v>
      </c>
      <c r="B170" s="879"/>
      <c r="C170" s="879"/>
      <c r="D170" s="879"/>
      <c r="E170" s="880" t="s">
        <v>316</v>
      </c>
      <c r="F170" s="881"/>
      <c r="G170" s="882"/>
      <c r="H170" s="193">
        <f>+H168+H169</f>
        <v>23572.23</v>
      </c>
      <c r="K170" s="216"/>
    </row>
    <row r="171" spans="1:11" ht="13.5" thickBot="1" x14ac:dyDescent="0.25">
      <c r="A171" s="897" t="s">
        <v>349</v>
      </c>
      <c r="B171" s="898"/>
      <c r="C171" s="898"/>
      <c r="D171" s="898"/>
      <c r="E171" s="898"/>
      <c r="F171" s="898"/>
      <c r="G171" s="898"/>
      <c r="H171" s="899"/>
    </row>
    <row r="172" spans="1:11" ht="13.5" thickBot="1" x14ac:dyDescent="0.25">
      <c r="A172" s="240" t="s">
        <v>363</v>
      </c>
      <c r="B172" s="241">
        <v>1</v>
      </c>
      <c r="C172" s="900" t="str">
        <f>+'PRE Pozo Exploratorio'!C6:H6</f>
        <v>PERFORACIÓN POZO EXPLORATORIO</v>
      </c>
      <c r="D172" s="900"/>
      <c r="E172" s="900"/>
      <c r="F172" s="900"/>
      <c r="G172" s="900"/>
      <c r="H172" s="901"/>
    </row>
    <row r="173" spans="1:11" ht="13.5" thickBot="1" x14ac:dyDescent="0.25">
      <c r="A173" s="118" t="s">
        <v>281</v>
      </c>
      <c r="B173" s="119" t="str">
        <f>+'PRE Pozo Exploratorio'!B7</f>
        <v>1.1</v>
      </c>
      <c r="C173" s="902" t="str">
        <f>+'PRE Pozo Exploratorio'!C7:H7</f>
        <v xml:space="preserve">Tramites de licencias y permisos
</v>
      </c>
      <c r="D173" s="902"/>
      <c r="E173" s="902"/>
      <c r="F173" s="902"/>
      <c r="G173" s="120" t="s">
        <v>168</v>
      </c>
      <c r="H173" s="121" t="str">
        <f>+'PRE Pozo Exploratorio'!I7</f>
        <v>Und</v>
      </c>
    </row>
    <row r="174" spans="1:11" ht="13.5" thickBot="1" x14ac:dyDescent="0.25">
      <c r="A174" s="122"/>
      <c r="B174" s="123"/>
      <c r="C174" s="124"/>
      <c r="D174" s="123"/>
      <c r="E174" s="123"/>
      <c r="F174" s="123"/>
      <c r="G174" s="123"/>
      <c r="H174" s="125"/>
    </row>
    <row r="175" spans="1:11" x14ac:dyDescent="0.2">
      <c r="A175" s="873" t="s">
        <v>282</v>
      </c>
      <c r="B175" s="874"/>
      <c r="C175" s="874"/>
      <c r="D175" s="874"/>
      <c r="E175" s="874"/>
      <c r="F175" s="874"/>
      <c r="G175" s="874"/>
      <c r="H175" s="903"/>
    </row>
    <row r="176" spans="1:11" x14ac:dyDescent="0.2">
      <c r="A176" s="861" t="s">
        <v>56</v>
      </c>
      <c r="B176" s="862"/>
      <c r="C176" s="862"/>
      <c r="D176" s="863"/>
      <c r="E176" s="126" t="s">
        <v>283</v>
      </c>
      <c r="F176" s="126" t="s">
        <v>284</v>
      </c>
      <c r="G176" s="126" t="s">
        <v>285</v>
      </c>
      <c r="H176" s="127" t="s">
        <v>60</v>
      </c>
    </row>
    <row r="177" spans="1:8" x14ac:dyDescent="0.2">
      <c r="A177" s="888"/>
      <c r="B177" s="889"/>
      <c r="C177" s="889"/>
      <c r="D177" s="890"/>
      <c r="E177" s="128" t="s">
        <v>286</v>
      </c>
      <c r="F177" s="128" t="s">
        <v>287</v>
      </c>
      <c r="G177" s="128" t="s">
        <v>288</v>
      </c>
      <c r="H177" s="129" t="s">
        <v>289</v>
      </c>
    </row>
    <row r="178" spans="1:8" x14ac:dyDescent="0.2">
      <c r="A178" s="864"/>
      <c r="B178" s="865"/>
      <c r="C178" s="865"/>
      <c r="D178" s="866"/>
      <c r="E178" s="130"/>
      <c r="F178" s="130" t="s">
        <v>290</v>
      </c>
      <c r="G178" s="131" t="s">
        <v>291</v>
      </c>
      <c r="H178" s="132"/>
    </row>
    <row r="179" spans="1:8" x14ac:dyDescent="0.2">
      <c r="A179" s="894" t="s">
        <v>323</v>
      </c>
      <c r="B179" s="895"/>
      <c r="C179" s="895"/>
      <c r="D179" s="896"/>
      <c r="E179" s="175">
        <v>1</v>
      </c>
      <c r="F179" s="176">
        <f>+F139</f>
        <v>32872</v>
      </c>
      <c r="G179" s="177">
        <f>+G197</f>
        <v>0.6</v>
      </c>
      <c r="H179" s="164">
        <f>ROUND(+(E179*F179)/G179,0)</f>
        <v>54787</v>
      </c>
    </row>
    <row r="180" spans="1:8" ht="13.5" thickBot="1" x14ac:dyDescent="0.25">
      <c r="A180" s="904"/>
      <c r="B180" s="905"/>
      <c r="C180" s="905"/>
      <c r="D180" s="906"/>
      <c r="E180" s="136"/>
      <c r="F180" s="137"/>
      <c r="G180" s="138"/>
      <c r="H180" s="199"/>
    </row>
    <row r="181" spans="1:8" ht="13.5" thickBot="1" x14ac:dyDescent="0.25">
      <c r="A181" s="122"/>
      <c r="B181" s="123"/>
      <c r="C181" s="124"/>
      <c r="D181" s="123"/>
      <c r="E181" s="123"/>
      <c r="F181" s="123"/>
      <c r="G181" s="139" t="s">
        <v>66</v>
      </c>
      <c r="H181" s="226">
        <f>SUM(H179:H180)</f>
        <v>54787</v>
      </c>
    </row>
    <row r="182" spans="1:8" ht="13.5" thickBot="1" x14ac:dyDescent="0.25">
      <c r="A182" s="122"/>
      <c r="B182" s="123"/>
      <c r="C182" s="124"/>
      <c r="D182" s="123"/>
      <c r="E182" s="123"/>
      <c r="F182" s="123"/>
      <c r="G182" s="123"/>
      <c r="H182" s="125"/>
    </row>
    <row r="183" spans="1:8" x14ac:dyDescent="0.2">
      <c r="A183" s="858" t="s">
        <v>293</v>
      </c>
      <c r="B183" s="859"/>
      <c r="C183" s="859"/>
      <c r="D183" s="859"/>
      <c r="E183" s="859"/>
      <c r="F183" s="859"/>
      <c r="G183" s="859"/>
      <c r="H183" s="860"/>
    </row>
    <row r="184" spans="1:8" x14ac:dyDescent="0.2">
      <c r="A184" s="861" t="s">
        <v>56</v>
      </c>
      <c r="B184" s="862"/>
      <c r="C184" s="862"/>
      <c r="D184" s="863"/>
      <c r="E184" s="883" t="s">
        <v>168</v>
      </c>
      <c r="F184" s="126" t="s">
        <v>283</v>
      </c>
      <c r="G184" s="126" t="s">
        <v>294</v>
      </c>
      <c r="H184" s="127" t="s">
        <v>60</v>
      </c>
    </row>
    <row r="185" spans="1:8" x14ac:dyDescent="0.2">
      <c r="A185" s="864"/>
      <c r="B185" s="865"/>
      <c r="C185" s="865"/>
      <c r="D185" s="866"/>
      <c r="E185" s="884"/>
      <c r="F185" s="130" t="s">
        <v>295</v>
      </c>
      <c r="G185" s="130" t="s">
        <v>296</v>
      </c>
      <c r="H185" s="132" t="s">
        <v>297</v>
      </c>
    </row>
    <row r="186" spans="1:8" x14ac:dyDescent="0.2">
      <c r="A186" s="885" t="s">
        <v>497</v>
      </c>
      <c r="B186" s="886"/>
      <c r="C186" s="886"/>
      <c r="D186" s="887"/>
      <c r="E186" s="175" t="s">
        <v>369</v>
      </c>
      <c r="F186" s="196">
        <v>1</v>
      </c>
      <c r="G186" s="590">
        <v>1215000</v>
      </c>
      <c r="H186" s="591">
        <f>+F186*G186</f>
        <v>1215000</v>
      </c>
    </row>
    <row r="187" spans="1:8" x14ac:dyDescent="0.2">
      <c r="A187" s="894" t="s">
        <v>498</v>
      </c>
      <c r="B187" s="895"/>
      <c r="C187" s="895"/>
      <c r="D187" s="896"/>
      <c r="E187" s="175" t="s">
        <v>369</v>
      </c>
      <c r="F187" s="196">
        <v>1</v>
      </c>
      <c r="G187" s="590">
        <v>1400000</v>
      </c>
      <c r="H187" s="591">
        <f>+F187*G187</f>
        <v>1400000</v>
      </c>
    </row>
    <row r="188" spans="1:8" ht="13.5" thickBot="1" x14ac:dyDescent="0.25">
      <c r="A188" s="855"/>
      <c r="B188" s="856"/>
      <c r="C188" s="856"/>
      <c r="D188" s="857"/>
      <c r="E188" s="136"/>
      <c r="F188" s="187"/>
      <c r="G188" s="137"/>
      <c r="H188" s="165"/>
    </row>
    <row r="189" spans="1:8" x14ac:dyDescent="0.2">
      <c r="A189" s="122"/>
      <c r="B189" s="123"/>
      <c r="C189" s="124"/>
      <c r="D189" s="123"/>
      <c r="E189" s="123"/>
      <c r="F189" s="188" t="s">
        <v>298</v>
      </c>
      <c r="G189" s="189"/>
      <c r="H189" s="190">
        <f>SUM(H186:H188)</f>
        <v>2615000</v>
      </c>
    </row>
    <row r="190" spans="1:8" ht="13.5" thickBot="1" x14ac:dyDescent="0.25">
      <c r="A190" s="122"/>
      <c r="B190" s="123"/>
      <c r="C190" s="124"/>
      <c r="D190" s="123"/>
      <c r="E190" s="123"/>
      <c r="F190" s="158" t="s">
        <v>299</v>
      </c>
      <c r="G190" s="159">
        <v>0</v>
      </c>
      <c r="H190" s="160">
        <f>+H189*G190</f>
        <v>0</v>
      </c>
    </row>
    <row r="191" spans="1:8" ht="13.5" thickBot="1" x14ac:dyDescent="0.25">
      <c r="A191" s="122"/>
      <c r="B191" s="123"/>
      <c r="C191" s="124"/>
      <c r="D191" s="123"/>
      <c r="E191" s="123"/>
      <c r="F191" s="161" t="s">
        <v>66</v>
      </c>
      <c r="G191" s="162"/>
      <c r="H191" s="193">
        <f>H189+H190</f>
        <v>2615000</v>
      </c>
    </row>
    <row r="192" spans="1:8" ht="13.5" thickBot="1" x14ac:dyDescent="0.25">
      <c r="A192" s="122"/>
      <c r="B192" s="123"/>
      <c r="C192" s="124"/>
      <c r="D192" s="123"/>
      <c r="E192" s="123"/>
      <c r="F192" s="123"/>
      <c r="G192" s="123"/>
      <c r="H192" s="125"/>
    </row>
    <row r="193" spans="1:8" x14ac:dyDescent="0.2">
      <c r="A193" s="858" t="s">
        <v>300</v>
      </c>
      <c r="B193" s="859"/>
      <c r="C193" s="859"/>
      <c r="D193" s="859"/>
      <c r="E193" s="859"/>
      <c r="F193" s="859"/>
      <c r="G193" s="859"/>
      <c r="H193" s="860"/>
    </row>
    <row r="194" spans="1:8" x14ac:dyDescent="0.2">
      <c r="A194" s="861" t="s">
        <v>56</v>
      </c>
      <c r="B194" s="862"/>
      <c r="C194" s="862"/>
      <c r="D194" s="863"/>
      <c r="E194" s="126" t="s">
        <v>283</v>
      </c>
      <c r="F194" s="126" t="s">
        <v>148</v>
      </c>
      <c r="G194" s="126" t="s">
        <v>285</v>
      </c>
      <c r="H194" s="127" t="s">
        <v>60</v>
      </c>
    </row>
    <row r="195" spans="1:8" x14ac:dyDescent="0.2">
      <c r="A195" s="888"/>
      <c r="B195" s="889"/>
      <c r="C195" s="889"/>
      <c r="D195" s="890"/>
      <c r="E195" s="128" t="s">
        <v>301</v>
      </c>
      <c r="F195" s="128" t="s">
        <v>302</v>
      </c>
      <c r="G195" s="128" t="s">
        <v>288</v>
      </c>
      <c r="H195" s="129" t="s">
        <v>303</v>
      </c>
    </row>
    <row r="196" spans="1:8" x14ac:dyDescent="0.2">
      <c r="A196" s="864"/>
      <c r="B196" s="865"/>
      <c r="C196" s="865"/>
      <c r="D196" s="866"/>
      <c r="E196" s="130"/>
      <c r="F196" s="130" t="s">
        <v>304</v>
      </c>
      <c r="G196" s="131" t="s">
        <v>305</v>
      </c>
      <c r="H196" s="132"/>
    </row>
    <row r="197" spans="1:8" x14ac:dyDescent="0.2">
      <c r="A197" s="891" t="s">
        <v>499</v>
      </c>
      <c r="B197" s="892"/>
      <c r="C197" s="892"/>
      <c r="D197" s="893"/>
      <c r="E197" s="133">
        <v>1</v>
      </c>
      <c r="F197" s="134">
        <f>+Insumos!H21</f>
        <v>217021</v>
      </c>
      <c r="G197" s="135">
        <v>0.6</v>
      </c>
      <c r="H197" s="178">
        <f>+E197*G197*F197</f>
        <v>130212.59999999999</v>
      </c>
    </row>
    <row r="198" spans="1:8" ht="13.5" thickBot="1" x14ac:dyDescent="0.25">
      <c r="A198" s="855"/>
      <c r="B198" s="856"/>
      <c r="C198" s="856"/>
      <c r="D198" s="857"/>
      <c r="E198" s="136"/>
      <c r="F198" s="137"/>
      <c r="G198" s="138"/>
      <c r="H198" s="199"/>
    </row>
    <row r="199" spans="1:8" ht="13.5" thickBot="1" x14ac:dyDescent="0.25">
      <c r="A199" s="122"/>
      <c r="B199" s="123"/>
      <c r="C199" s="124"/>
      <c r="D199" s="123"/>
      <c r="E199" s="123"/>
      <c r="F199" s="123"/>
      <c r="G199" s="139" t="s">
        <v>66</v>
      </c>
      <c r="H199" s="200">
        <f>SUM(H197:H198)</f>
        <v>130212.59999999999</v>
      </c>
    </row>
    <row r="200" spans="1:8" ht="13.5" thickBot="1" x14ac:dyDescent="0.25">
      <c r="A200" s="122"/>
      <c r="B200" s="123"/>
      <c r="C200" s="124"/>
      <c r="D200" s="123"/>
      <c r="E200" s="123"/>
      <c r="F200" s="123"/>
      <c r="G200" s="123"/>
      <c r="H200" s="125"/>
    </row>
    <row r="201" spans="1:8" x14ac:dyDescent="0.2">
      <c r="A201" s="858" t="s">
        <v>308</v>
      </c>
      <c r="B201" s="859"/>
      <c r="C201" s="859"/>
      <c r="D201" s="859"/>
      <c r="E201" s="859"/>
      <c r="F201" s="859"/>
      <c r="G201" s="859"/>
      <c r="H201" s="860"/>
    </row>
    <row r="202" spans="1:8" x14ac:dyDescent="0.2">
      <c r="A202" s="861" t="s">
        <v>56</v>
      </c>
      <c r="B202" s="862"/>
      <c r="C202" s="862"/>
      <c r="D202" s="863"/>
      <c r="E202" s="126" t="s">
        <v>283</v>
      </c>
      <c r="F202" s="126" t="s">
        <v>309</v>
      </c>
      <c r="G202" s="126" t="s">
        <v>285</v>
      </c>
      <c r="H202" s="127" t="s">
        <v>60</v>
      </c>
    </row>
    <row r="203" spans="1:8" x14ac:dyDescent="0.2">
      <c r="A203" s="864"/>
      <c r="B203" s="865"/>
      <c r="C203" s="865"/>
      <c r="D203" s="866"/>
      <c r="E203" s="130" t="s">
        <v>310</v>
      </c>
      <c r="F203" s="130" t="s">
        <v>311</v>
      </c>
      <c r="G203" s="130" t="s">
        <v>312</v>
      </c>
      <c r="H203" s="132" t="s">
        <v>313</v>
      </c>
    </row>
    <row r="204" spans="1:8" x14ac:dyDescent="0.2">
      <c r="A204" s="867"/>
      <c r="B204" s="868"/>
      <c r="C204" s="868"/>
      <c r="D204" s="869"/>
      <c r="E204" s="166"/>
      <c r="F204" s="176"/>
      <c r="G204" s="135"/>
      <c r="H204" s="202"/>
    </row>
    <row r="205" spans="1:8" ht="13.5" thickBot="1" x14ac:dyDescent="0.25">
      <c r="A205" s="870"/>
      <c r="B205" s="871"/>
      <c r="C205" s="871"/>
      <c r="D205" s="872"/>
      <c r="E205" s="169"/>
      <c r="F205" s="168"/>
      <c r="G205" s="169"/>
      <c r="H205" s="203"/>
    </row>
    <row r="206" spans="1:8" ht="13.5" thickBot="1" x14ac:dyDescent="0.25">
      <c r="A206" s="122"/>
      <c r="B206" s="123"/>
      <c r="C206" s="124"/>
      <c r="D206" s="123"/>
      <c r="E206" s="123"/>
      <c r="F206" s="123"/>
      <c r="G206" s="139" t="s">
        <v>66</v>
      </c>
      <c r="H206" s="193">
        <f>SUM(H204:H205)</f>
        <v>0</v>
      </c>
    </row>
    <row r="207" spans="1:8" ht="13.5" thickBot="1" x14ac:dyDescent="0.25">
      <c r="A207" s="122"/>
      <c r="B207" s="123"/>
      <c r="C207" s="124"/>
      <c r="D207" s="123"/>
      <c r="E207" s="123"/>
      <c r="F207" s="123"/>
      <c r="G207" s="172"/>
      <c r="H207" s="173"/>
    </row>
    <row r="208" spans="1:8" x14ac:dyDescent="0.2">
      <c r="A208" s="123"/>
      <c r="B208" s="123"/>
      <c r="C208" s="124"/>
      <c r="D208" s="123"/>
      <c r="E208" s="873" t="s">
        <v>314</v>
      </c>
      <c r="F208" s="874"/>
      <c r="G208" s="875"/>
      <c r="H208" s="220">
        <f>ROUND(+H199+H191+H181+H206,2)</f>
        <v>2799999.6</v>
      </c>
    </row>
    <row r="209" spans="1:8" ht="13.5" thickBot="1" x14ac:dyDescent="0.25">
      <c r="A209" s="212"/>
      <c r="B209" s="213"/>
      <c r="C209" s="213"/>
      <c r="D209" s="213"/>
      <c r="E209" s="876" t="s">
        <v>315</v>
      </c>
      <c r="F209" s="877"/>
      <c r="G209" s="194">
        <v>0</v>
      </c>
      <c r="H209" s="195">
        <v>0</v>
      </c>
    </row>
    <row r="210" spans="1:8" ht="13.5" thickBot="1" x14ac:dyDescent="0.25">
      <c r="A210" s="878" t="s">
        <v>339</v>
      </c>
      <c r="B210" s="879"/>
      <c r="C210" s="879"/>
      <c r="D210" s="879"/>
      <c r="E210" s="880" t="s">
        <v>316</v>
      </c>
      <c r="F210" s="881"/>
      <c r="G210" s="882"/>
      <c r="H210" s="193">
        <f>ROUND(+H208+H209,0)</f>
        <v>2800000</v>
      </c>
    </row>
  </sheetData>
  <mergeCells count="133">
    <mergeCell ref="A170:D170"/>
    <mergeCell ref="A42:D42"/>
    <mergeCell ref="A83:D83"/>
    <mergeCell ref="A127:D127"/>
    <mergeCell ref="E168:G168"/>
    <mergeCell ref="E169:F169"/>
    <mergeCell ref="E170:G170"/>
    <mergeCell ref="A157:D157"/>
    <mergeCell ref="A158:D158"/>
    <mergeCell ref="A161:H161"/>
    <mergeCell ref="A162:D163"/>
    <mergeCell ref="A164:D164"/>
    <mergeCell ref="A165:D165"/>
    <mergeCell ref="A146:D146"/>
    <mergeCell ref="A147:D147"/>
    <mergeCell ref="A152:H152"/>
    <mergeCell ref="A153:D155"/>
    <mergeCell ref="A156:D156"/>
    <mergeCell ref="A138:D138"/>
    <mergeCell ref="A139:D139"/>
    <mergeCell ref="A140:D140"/>
    <mergeCell ref="A143:H143"/>
    <mergeCell ref="A144:D145"/>
    <mergeCell ref="E144:E145"/>
    <mergeCell ref="C131:F131"/>
    <mergeCell ref="A133:H133"/>
    <mergeCell ref="A134:D136"/>
    <mergeCell ref="A137:D137"/>
    <mergeCell ref="A119:D120"/>
    <mergeCell ref="A121:D121"/>
    <mergeCell ref="A122:D122"/>
    <mergeCell ref="E125:G125"/>
    <mergeCell ref="E126:F126"/>
    <mergeCell ref="E127:G127"/>
    <mergeCell ref="A128:H128"/>
    <mergeCell ref="A129:H129"/>
    <mergeCell ref="C130:H130"/>
    <mergeCell ref="A109:H109"/>
    <mergeCell ref="A110:D112"/>
    <mergeCell ref="A113:D113"/>
    <mergeCell ref="A114:D114"/>
    <mergeCell ref="A115:D115"/>
    <mergeCell ref="A118:H118"/>
    <mergeCell ref="A99:D100"/>
    <mergeCell ref="E99:E100"/>
    <mergeCell ref="A101:D101"/>
    <mergeCell ref="A102:D102"/>
    <mergeCell ref="A103:D103"/>
    <mergeCell ref="A104:D104"/>
    <mergeCell ref="A89:H89"/>
    <mergeCell ref="A90:D92"/>
    <mergeCell ref="A93:D93"/>
    <mergeCell ref="A94:D94"/>
    <mergeCell ref="A95:D95"/>
    <mergeCell ref="A98:H98"/>
    <mergeCell ref="E81:G81"/>
    <mergeCell ref="E82:F82"/>
    <mergeCell ref="E83:G83"/>
    <mergeCell ref="C87:F87"/>
    <mergeCell ref="A84:H84"/>
    <mergeCell ref="A85:H85"/>
    <mergeCell ref="C86:H86"/>
    <mergeCell ref="A71:D71"/>
    <mergeCell ref="A74:H74"/>
    <mergeCell ref="A75:D76"/>
    <mergeCell ref="A77:D77"/>
    <mergeCell ref="A78:D78"/>
    <mergeCell ref="A60:D60"/>
    <mergeCell ref="A61:D61"/>
    <mergeCell ref="A66:H66"/>
    <mergeCell ref="A67:D69"/>
    <mergeCell ref="A70:D70"/>
    <mergeCell ref="A56:H56"/>
    <mergeCell ref="A57:D58"/>
    <mergeCell ref="E57:E58"/>
    <mergeCell ref="E42:G42"/>
    <mergeCell ref="C46:F46"/>
    <mergeCell ref="A48:H48"/>
    <mergeCell ref="A49:D51"/>
    <mergeCell ref="A43:H43"/>
    <mergeCell ref="A44:H44"/>
    <mergeCell ref="C45:H45"/>
    <mergeCell ref="A15:D16"/>
    <mergeCell ref="E15:E16"/>
    <mergeCell ref="A18:D18"/>
    <mergeCell ref="C4:F4"/>
    <mergeCell ref="A6:H6"/>
    <mergeCell ref="A7:D9"/>
    <mergeCell ref="A10:D10"/>
    <mergeCell ref="A52:D52"/>
    <mergeCell ref="A53:D53"/>
    <mergeCell ref="A171:H171"/>
    <mergeCell ref="C172:H172"/>
    <mergeCell ref="C173:F173"/>
    <mergeCell ref="A175:H175"/>
    <mergeCell ref="A176:D178"/>
    <mergeCell ref="A179:D179"/>
    <mergeCell ref="A180:D180"/>
    <mergeCell ref="A1:H1"/>
    <mergeCell ref="A2:H2"/>
    <mergeCell ref="A33:H33"/>
    <mergeCell ref="A34:D35"/>
    <mergeCell ref="A36:D36"/>
    <mergeCell ref="A37:D37"/>
    <mergeCell ref="E40:G40"/>
    <mergeCell ref="E41:F41"/>
    <mergeCell ref="A19:D19"/>
    <mergeCell ref="A24:H24"/>
    <mergeCell ref="A25:D27"/>
    <mergeCell ref="A28:D28"/>
    <mergeCell ref="A29:D29"/>
    <mergeCell ref="A30:D30"/>
    <mergeCell ref="C3:H3"/>
    <mergeCell ref="A11:D11"/>
    <mergeCell ref="A14:H14"/>
    <mergeCell ref="A183:H183"/>
    <mergeCell ref="A184:D185"/>
    <mergeCell ref="E184:E185"/>
    <mergeCell ref="A186:D186"/>
    <mergeCell ref="A188:D188"/>
    <mergeCell ref="A193:H193"/>
    <mergeCell ref="A194:D196"/>
    <mergeCell ref="A197:D197"/>
    <mergeCell ref="A187:D187"/>
    <mergeCell ref="A198:D198"/>
    <mergeCell ref="A201:H201"/>
    <mergeCell ref="A202:D203"/>
    <mergeCell ref="A204:D204"/>
    <mergeCell ref="A205:D205"/>
    <mergeCell ref="E208:G208"/>
    <mergeCell ref="E209:F209"/>
    <mergeCell ref="A210:D210"/>
    <mergeCell ref="E210:G210"/>
  </mergeCells>
  <printOptions horizontalCentered="1"/>
  <pageMargins left="0.70866141732283472" right="0.70866141732283472" top="0.74803149606299213" bottom="0.74803149606299213" header="0.31496062992125984" footer="0.31496062992125984"/>
  <pageSetup paperSize="9" scale="85" orientation="portrait" r:id="rId1"/>
  <rowBreaks count="4" manualBreakCount="4">
    <brk id="42" max="16383" man="1"/>
    <brk id="83" max="16383" man="1"/>
    <brk id="127" max="16383" man="1"/>
    <brk id="17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L568"/>
  <sheetViews>
    <sheetView view="pageBreakPreview" topLeftCell="A153" zoomScale="115" zoomScaleNormal="100" zoomScaleSheetLayoutView="115" workbookViewId="0">
      <selection activeCell="K170" sqref="K170:K174"/>
    </sheetView>
  </sheetViews>
  <sheetFormatPr baseColWidth="10" defaultColWidth="11.42578125" defaultRowHeight="12" x14ac:dyDescent="0.2"/>
  <cols>
    <col min="1" max="3" width="11.42578125" style="239"/>
    <col min="4" max="4" width="12" style="239" customWidth="1"/>
    <col min="5" max="5" width="11.42578125" style="239"/>
    <col min="6" max="6" width="12.28515625" style="239" bestFit="1" customWidth="1"/>
    <col min="7" max="7" width="13.140625" style="239" customWidth="1"/>
    <col min="8" max="8" width="15.7109375" style="239" customWidth="1"/>
    <col min="9" max="9" width="11.42578125" style="239"/>
    <col min="10" max="10" width="19.42578125" style="239" customWidth="1"/>
    <col min="11" max="11" width="12.42578125" style="239" bestFit="1" customWidth="1"/>
    <col min="12" max="12" width="11.42578125" style="239" customWidth="1"/>
    <col min="13" max="16384" width="11.42578125" style="239"/>
  </cols>
  <sheetData>
    <row r="1" spans="1:8" ht="13.5" customHeight="1" thickBot="1" x14ac:dyDescent="0.25">
      <c r="A1" s="907" t="str">
        <f>+'PRE Ampliacion y completamiento'!P3</f>
        <v>CONSTRUCCIÓN POZO PROFUNDO AMPLIACIÓN Y COMPLETAMIENTO</v>
      </c>
      <c r="B1" s="908"/>
      <c r="C1" s="908"/>
      <c r="D1" s="908"/>
      <c r="E1" s="908"/>
      <c r="F1" s="908"/>
      <c r="G1" s="908"/>
      <c r="H1" s="909"/>
    </row>
    <row r="2" spans="1:8" ht="12.75" thickBot="1" x14ac:dyDescent="0.25">
      <c r="A2" s="897" t="s">
        <v>349</v>
      </c>
      <c r="B2" s="898"/>
      <c r="C2" s="898"/>
      <c r="D2" s="898"/>
      <c r="E2" s="898"/>
      <c r="F2" s="898"/>
      <c r="G2" s="898"/>
      <c r="H2" s="899"/>
    </row>
    <row r="3" spans="1:8" ht="12.75" thickBot="1" x14ac:dyDescent="0.25">
      <c r="A3" s="240" t="s">
        <v>280</v>
      </c>
      <c r="B3" s="308">
        <f>+'PRE Ampliacion y completamiento'!B6</f>
        <v>1</v>
      </c>
      <c r="C3" s="985" t="str">
        <f>+'PRE Ampliacion y completamiento'!C6:H6</f>
        <v>PERFORACIÓN POZO EXPLORATORIO</v>
      </c>
      <c r="D3" s="900"/>
      <c r="E3" s="900"/>
      <c r="F3" s="900"/>
      <c r="G3" s="900"/>
      <c r="H3" s="901"/>
    </row>
    <row r="4" spans="1:8" ht="17.25" customHeight="1" thickBot="1" x14ac:dyDescent="0.25">
      <c r="A4" s="242" t="s">
        <v>281</v>
      </c>
      <c r="B4" s="243" t="str">
        <f>+'PRE Ampliacion y completamiento'!B7</f>
        <v>1.5</v>
      </c>
      <c r="C4" s="964" t="str">
        <f>+'PRE Ampliacion y completamiento'!C7:H7</f>
        <v>AMPLIACION DE POZO 12” ½ para los 3 pozos a una profundidad de 110 metros de profundidad</v>
      </c>
      <c r="D4" s="964"/>
      <c r="E4" s="964"/>
      <c r="F4" s="964"/>
      <c r="G4" s="244" t="s">
        <v>168</v>
      </c>
      <c r="H4" s="245" t="str">
        <f>+'PRE Ampliacion y completamiento'!I7</f>
        <v>MT</v>
      </c>
    </row>
    <row r="5" spans="1:8" ht="12.75" thickBot="1" x14ac:dyDescent="0.25">
      <c r="A5" s="246"/>
      <c r="B5" s="247"/>
      <c r="C5" s="248"/>
      <c r="D5" s="247"/>
      <c r="E5" s="247"/>
      <c r="F5" s="247"/>
      <c r="G5" s="247"/>
      <c r="H5" s="249"/>
    </row>
    <row r="6" spans="1:8" x14ac:dyDescent="0.2">
      <c r="A6" s="933" t="s">
        <v>282</v>
      </c>
      <c r="B6" s="934"/>
      <c r="C6" s="934"/>
      <c r="D6" s="934"/>
      <c r="E6" s="934"/>
      <c r="F6" s="934"/>
      <c r="G6" s="934"/>
      <c r="H6" s="958"/>
    </row>
    <row r="7" spans="1:8" x14ac:dyDescent="0.2">
      <c r="A7" s="941" t="s">
        <v>56</v>
      </c>
      <c r="B7" s="942"/>
      <c r="C7" s="942"/>
      <c r="D7" s="943"/>
      <c r="E7" s="250" t="s">
        <v>283</v>
      </c>
      <c r="F7" s="250" t="s">
        <v>284</v>
      </c>
      <c r="G7" s="250" t="s">
        <v>285</v>
      </c>
      <c r="H7" s="251" t="s">
        <v>60</v>
      </c>
    </row>
    <row r="8" spans="1:8" x14ac:dyDescent="0.2">
      <c r="A8" s="944"/>
      <c r="B8" s="636"/>
      <c r="C8" s="636"/>
      <c r="D8" s="945"/>
      <c r="E8" s="252" t="s">
        <v>286</v>
      </c>
      <c r="F8" s="252" t="s">
        <v>287</v>
      </c>
      <c r="G8" s="252" t="s">
        <v>288</v>
      </c>
      <c r="H8" s="253" t="s">
        <v>289</v>
      </c>
    </row>
    <row r="9" spans="1:8" x14ac:dyDescent="0.2">
      <c r="A9" s="946"/>
      <c r="B9" s="947"/>
      <c r="C9" s="947"/>
      <c r="D9" s="948"/>
      <c r="E9" s="254"/>
      <c r="F9" s="254" t="s">
        <v>290</v>
      </c>
      <c r="G9" s="255" t="s">
        <v>291</v>
      </c>
      <c r="H9" s="256"/>
    </row>
    <row r="10" spans="1:8" ht="12.75" customHeight="1" x14ac:dyDescent="0.2">
      <c r="A10" s="959" t="s">
        <v>292</v>
      </c>
      <c r="B10" s="960"/>
      <c r="C10" s="960"/>
      <c r="D10" s="979"/>
      <c r="E10" s="257">
        <v>1</v>
      </c>
      <c r="F10" s="176">
        <f>+H33*0.1+7218</f>
        <v>9967.7999999999993</v>
      </c>
      <c r="G10" s="258">
        <v>1</v>
      </c>
      <c r="H10" s="164">
        <f>ROUND(+(E10*F10)/G10,0)</f>
        <v>9968</v>
      </c>
    </row>
    <row r="11" spans="1:8" x14ac:dyDescent="0.2">
      <c r="A11" s="972" t="s">
        <v>318</v>
      </c>
      <c r="B11" s="973"/>
      <c r="C11" s="973"/>
      <c r="D11" s="974"/>
      <c r="E11" s="257">
        <v>1</v>
      </c>
      <c r="F11" s="176">
        <f>+'APUs PE'!F94</f>
        <v>2738572</v>
      </c>
      <c r="G11" s="258">
        <f>+G30</f>
        <v>13</v>
      </c>
      <c r="H11" s="164">
        <f>ROUND(+(E11*F11)/G11,0)</f>
        <v>210659</v>
      </c>
    </row>
    <row r="12" spans="1:8" ht="12.75" thickBot="1" x14ac:dyDescent="0.25">
      <c r="A12" s="986"/>
      <c r="B12" s="987"/>
      <c r="C12" s="987"/>
      <c r="D12" s="988"/>
      <c r="E12" s="259"/>
      <c r="F12" s="260"/>
      <c r="G12" s="261"/>
      <c r="H12" s="262"/>
    </row>
    <row r="13" spans="1:8" ht="12.75" thickBot="1" x14ac:dyDescent="0.25">
      <c r="A13" s="246"/>
      <c r="B13" s="247"/>
      <c r="C13" s="248"/>
      <c r="D13" s="247"/>
      <c r="E13" s="247"/>
      <c r="F13" s="247"/>
      <c r="G13" s="263" t="s">
        <v>66</v>
      </c>
      <c r="H13" s="140">
        <f>SUM(H10:H12)</f>
        <v>220627</v>
      </c>
    </row>
    <row r="14" spans="1:8" ht="12.75" thickBot="1" x14ac:dyDescent="0.25">
      <c r="A14" s="246"/>
      <c r="B14" s="247"/>
      <c r="C14" s="248"/>
      <c r="D14" s="247"/>
      <c r="E14" s="247"/>
      <c r="F14" s="247"/>
      <c r="G14" s="247"/>
      <c r="H14" s="249"/>
    </row>
    <row r="15" spans="1:8" x14ac:dyDescent="0.2">
      <c r="A15" s="952" t="s">
        <v>293</v>
      </c>
      <c r="B15" s="953"/>
      <c r="C15" s="953"/>
      <c r="D15" s="953"/>
      <c r="E15" s="953"/>
      <c r="F15" s="953"/>
      <c r="G15" s="953"/>
      <c r="H15" s="954"/>
    </row>
    <row r="16" spans="1:8" x14ac:dyDescent="0.2">
      <c r="A16" s="941" t="s">
        <v>56</v>
      </c>
      <c r="B16" s="942"/>
      <c r="C16" s="942"/>
      <c r="D16" s="943"/>
      <c r="E16" s="961" t="s">
        <v>168</v>
      </c>
      <c r="F16" s="250" t="s">
        <v>283</v>
      </c>
      <c r="G16" s="250" t="s">
        <v>294</v>
      </c>
      <c r="H16" s="251" t="s">
        <v>60</v>
      </c>
    </row>
    <row r="17" spans="1:8" x14ac:dyDescent="0.2">
      <c r="A17" s="946"/>
      <c r="B17" s="947"/>
      <c r="C17" s="947"/>
      <c r="D17" s="948"/>
      <c r="E17" s="962"/>
      <c r="F17" s="254" t="s">
        <v>295</v>
      </c>
      <c r="G17" s="254" t="s">
        <v>296</v>
      </c>
      <c r="H17" s="256" t="s">
        <v>297</v>
      </c>
    </row>
    <row r="18" spans="1:8" x14ac:dyDescent="0.2">
      <c r="A18" s="955" t="s">
        <v>319</v>
      </c>
      <c r="B18" s="956"/>
      <c r="C18" s="956"/>
      <c r="D18" s="957"/>
      <c r="E18" s="257" t="s">
        <v>320</v>
      </c>
      <c r="F18" s="264">
        <v>0.55000000000000004</v>
      </c>
      <c r="G18" s="176">
        <f>+'APUs PE'!G102</f>
        <v>10570</v>
      </c>
      <c r="H18" s="202">
        <f>ROUND(+F18*G18,0)</f>
        <v>5814</v>
      </c>
    </row>
    <row r="19" spans="1:8" x14ac:dyDescent="0.2">
      <c r="A19" s="955" t="s">
        <v>321</v>
      </c>
      <c r="B19" s="956"/>
      <c r="C19" s="956"/>
      <c r="D19" s="957"/>
      <c r="E19" s="257" t="s">
        <v>320</v>
      </c>
      <c r="F19" s="264">
        <v>0.14000000000000001</v>
      </c>
      <c r="G19" s="176">
        <f>+'APUs PE'!G103</f>
        <v>20651</v>
      </c>
      <c r="H19" s="202">
        <f>ROUND(+F19*G19,0)</f>
        <v>2891</v>
      </c>
    </row>
    <row r="20" spans="1:8" x14ac:dyDescent="0.2">
      <c r="A20" s="885" t="s">
        <v>29</v>
      </c>
      <c r="B20" s="886"/>
      <c r="C20" s="886"/>
      <c r="D20" s="887"/>
      <c r="E20" s="175" t="s">
        <v>17</v>
      </c>
      <c r="F20" s="196">
        <v>0.2</v>
      </c>
      <c r="G20" s="176">
        <f>+'APUs PE'!G101</f>
        <v>115000</v>
      </c>
      <c r="H20" s="202">
        <f>ROUND(+F20*G20,0)</f>
        <v>23000</v>
      </c>
    </row>
    <row r="21" spans="1:8" ht="12.75" thickBot="1" x14ac:dyDescent="0.25">
      <c r="A21" s="949"/>
      <c r="B21" s="950"/>
      <c r="C21" s="950"/>
      <c r="D21" s="951"/>
      <c r="E21" s="259"/>
      <c r="F21" s="265"/>
      <c r="G21" s="260"/>
      <c r="H21" s="227"/>
    </row>
    <row r="22" spans="1:8" x14ac:dyDescent="0.2">
      <c r="A22" s="246"/>
      <c r="B22" s="247"/>
      <c r="C22" s="248"/>
      <c r="D22" s="247"/>
      <c r="E22" s="247"/>
      <c r="F22" s="266" t="s">
        <v>298</v>
      </c>
      <c r="G22" s="267"/>
      <c r="H22" s="190">
        <f>SUM(H18:H21)</f>
        <v>31705</v>
      </c>
    </row>
    <row r="23" spans="1:8" ht="12.75" thickBot="1" x14ac:dyDescent="0.25">
      <c r="A23" s="246"/>
      <c r="B23" s="247"/>
      <c r="C23" s="248"/>
      <c r="D23" s="247"/>
      <c r="E23" s="247"/>
      <c r="F23" s="268" t="s">
        <v>299</v>
      </c>
      <c r="G23" s="269">
        <v>0.05</v>
      </c>
      <c r="H23" s="160">
        <f>ROUND(+H22*G23,0)</f>
        <v>1585</v>
      </c>
    </row>
    <row r="24" spans="1:8" ht="12.75" thickBot="1" x14ac:dyDescent="0.25">
      <c r="A24" s="246"/>
      <c r="B24" s="247"/>
      <c r="C24" s="248"/>
      <c r="D24" s="247"/>
      <c r="E24" s="247"/>
      <c r="F24" s="270" t="s">
        <v>66</v>
      </c>
      <c r="G24" s="271"/>
      <c r="H24" s="193">
        <f>H22+H23</f>
        <v>33290</v>
      </c>
    </row>
    <row r="25" spans="1:8" ht="12.75" thickBot="1" x14ac:dyDescent="0.25">
      <c r="A25" s="246"/>
      <c r="B25" s="247"/>
      <c r="C25" s="248"/>
      <c r="D25" s="247"/>
      <c r="E25" s="247"/>
      <c r="F25" s="247"/>
      <c r="G25" s="247"/>
      <c r="H25" s="249"/>
    </row>
    <row r="26" spans="1:8" x14ac:dyDescent="0.2">
      <c r="A26" s="952" t="s">
        <v>300</v>
      </c>
      <c r="B26" s="953"/>
      <c r="C26" s="953"/>
      <c r="D26" s="953"/>
      <c r="E26" s="953"/>
      <c r="F26" s="953"/>
      <c r="G26" s="953"/>
      <c r="H26" s="954"/>
    </row>
    <row r="27" spans="1:8" x14ac:dyDescent="0.2">
      <c r="A27" s="941" t="s">
        <v>56</v>
      </c>
      <c r="B27" s="942"/>
      <c r="C27" s="942"/>
      <c r="D27" s="943"/>
      <c r="E27" s="250" t="s">
        <v>283</v>
      </c>
      <c r="F27" s="250" t="s">
        <v>148</v>
      </c>
      <c r="G27" s="250" t="s">
        <v>285</v>
      </c>
      <c r="H27" s="251" t="s">
        <v>60</v>
      </c>
    </row>
    <row r="28" spans="1:8" x14ac:dyDescent="0.2">
      <c r="A28" s="944"/>
      <c r="B28" s="636"/>
      <c r="C28" s="636"/>
      <c r="D28" s="945"/>
      <c r="E28" s="252" t="s">
        <v>301</v>
      </c>
      <c r="F28" s="252" t="s">
        <v>302</v>
      </c>
      <c r="G28" s="252" t="s">
        <v>288</v>
      </c>
      <c r="H28" s="253" t="s">
        <v>303</v>
      </c>
    </row>
    <row r="29" spans="1:8" x14ac:dyDescent="0.2">
      <c r="A29" s="946"/>
      <c r="B29" s="947"/>
      <c r="C29" s="947"/>
      <c r="D29" s="948"/>
      <c r="E29" s="254"/>
      <c r="F29" s="254" t="s">
        <v>304</v>
      </c>
      <c r="G29" s="255" t="s">
        <v>305</v>
      </c>
      <c r="H29" s="256"/>
    </row>
    <row r="30" spans="1:8" x14ac:dyDescent="0.2">
      <c r="A30" s="891" t="s">
        <v>306</v>
      </c>
      <c r="B30" s="892"/>
      <c r="C30" s="892"/>
      <c r="D30" s="893"/>
      <c r="E30" s="133">
        <v>3</v>
      </c>
      <c r="F30" s="176">
        <f>+Insumos!H14</f>
        <v>77191</v>
      </c>
      <c r="G30" s="135">
        <v>13</v>
      </c>
      <c r="H30" s="164">
        <f>ROUND(+(E30*F30)/G30,0)</f>
        <v>17813</v>
      </c>
    </row>
    <row r="31" spans="1:8" x14ac:dyDescent="0.2">
      <c r="A31" s="867" t="s">
        <v>307</v>
      </c>
      <c r="B31" s="868"/>
      <c r="C31" s="868"/>
      <c r="D31" s="869"/>
      <c r="E31" s="133">
        <v>1</v>
      </c>
      <c r="F31" s="176">
        <f>+Insumos!H12</f>
        <v>125909</v>
      </c>
      <c r="G31" s="135">
        <f>+G30</f>
        <v>13</v>
      </c>
      <c r="H31" s="164">
        <f>ROUND(+(E31*F31)/G31,0)</f>
        <v>9685</v>
      </c>
    </row>
    <row r="32" spans="1:8" ht="12.75" thickBot="1" x14ac:dyDescent="0.25">
      <c r="A32" s="949"/>
      <c r="B32" s="950"/>
      <c r="C32" s="950"/>
      <c r="D32" s="951"/>
      <c r="E32" s="259"/>
      <c r="F32" s="260"/>
      <c r="G32" s="261"/>
      <c r="H32" s="262"/>
    </row>
    <row r="33" spans="1:12" ht="12.75" thickBot="1" x14ac:dyDescent="0.25">
      <c r="A33" s="246"/>
      <c r="B33" s="247"/>
      <c r="C33" s="248"/>
      <c r="D33" s="247"/>
      <c r="E33" s="247"/>
      <c r="F33" s="247"/>
      <c r="G33" s="263" t="s">
        <v>66</v>
      </c>
      <c r="H33" s="592">
        <f>+H30+H31</f>
        <v>27498</v>
      </c>
    </row>
    <row r="34" spans="1:12" ht="12.75" thickBot="1" x14ac:dyDescent="0.25">
      <c r="A34" s="246"/>
      <c r="B34" s="247"/>
      <c r="C34" s="248"/>
      <c r="D34" s="247"/>
      <c r="E34" s="247"/>
      <c r="F34" s="247"/>
      <c r="G34" s="247"/>
      <c r="H34" s="249"/>
    </row>
    <row r="35" spans="1:12" x14ac:dyDescent="0.2">
      <c r="A35" s="952" t="s">
        <v>308</v>
      </c>
      <c r="B35" s="953"/>
      <c r="C35" s="953"/>
      <c r="D35" s="953"/>
      <c r="E35" s="953"/>
      <c r="F35" s="953"/>
      <c r="G35" s="953"/>
      <c r="H35" s="954"/>
    </row>
    <row r="36" spans="1:12" x14ac:dyDescent="0.2">
      <c r="A36" s="941" t="s">
        <v>56</v>
      </c>
      <c r="B36" s="942"/>
      <c r="C36" s="942"/>
      <c r="D36" s="943"/>
      <c r="E36" s="250" t="s">
        <v>283</v>
      </c>
      <c r="F36" s="250" t="s">
        <v>309</v>
      </c>
      <c r="G36" s="250" t="s">
        <v>285</v>
      </c>
      <c r="H36" s="251" t="s">
        <v>60</v>
      </c>
    </row>
    <row r="37" spans="1:12" x14ac:dyDescent="0.2">
      <c r="A37" s="944"/>
      <c r="B37" s="636"/>
      <c r="C37" s="636"/>
      <c r="D37" s="945"/>
      <c r="E37" s="254" t="s">
        <v>310</v>
      </c>
      <c r="F37" s="254" t="s">
        <v>311</v>
      </c>
      <c r="G37" s="254" t="s">
        <v>312</v>
      </c>
      <c r="H37" s="256" t="s">
        <v>313</v>
      </c>
    </row>
    <row r="38" spans="1:12" x14ac:dyDescent="0.2">
      <c r="A38" s="941"/>
      <c r="B38" s="942"/>
      <c r="C38" s="942"/>
      <c r="D38" s="943"/>
      <c r="E38" s="252"/>
      <c r="F38" s="273"/>
      <c r="G38" s="252"/>
      <c r="H38" s="274"/>
    </row>
    <row r="39" spans="1:12" ht="12.75" thickBot="1" x14ac:dyDescent="0.25">
      <c r="A39" s="930"/>
      <c r="B39" s="931"/>
      <c r="C39" s="931"/>
      <c r="D39" s="932"/>
      <c r="E39" s="275"/>
      <c r="F39" s="276"/>
      <c r="G39" s="275"/>
      <c r="H39" s="277"/>
    </row>
    <row r="40" spans="1:12" ht="12.75" thickBot="1" x14ac:dyDescent="0.25">
      <c r="A40" s="246"/>
      <c r="B40" s="247"/>
      <c r="C40" s="248"/>
      <c r="D40" s="247"/>
      <c r="E40" s="247"/>
      <c r="F40" s="247"/>
      <c r="G40" s="263" t="s">
        <v>66</v>
      </c>
      <c r="H40" s="193">
        <v>0</v>
      </c>
    </row>
    <row r="41" spans="1:12" ht="12.75" thickBot="1" x14ac:dyDescent="0.25">
      <c r="A41" s="246"/>
      <c r="B41" s="247"/>
      <c r="C41" s="248"/>
      <c r="D41" s="247"/>
      <c r="E41" s="247"/>
      <c r="F41" s="247"/>
      <c r="G41" s="278"/>
      <c r="H41" s="279"/>
    </row>
    <row r="42" spans="1:12" x14ac:dyDescent="0.2">
      <c r="A42" s="246"/>
      <c r="B42" s="247"/>
      <c r="C42" s="248"/>
      <c r="D42" s="247"/>
      <c r="E42" s="933" t="s">
        <v>314</v>
      </c>
      <c r="F42" s="934"/>
      <c r="G42" s="935"/>
      <c r="H42" s="220">
        <f>ROUND(+H33+H24+H13+H40,0)</f>
        <v>281415</v>
      </c>
      <c r="J42" s="280"/>
    </row>
    <row r="43" spans="1:12" ht="12.75" thickBot="1" x14ac:dyDescent="0.25">
      <c r="A43" s="246"/>
      <c r="B43" s="247"/>
      <c r="C43" s="248"/>
      <c r="D43" s="249"/>
      <c r="E43" s="936" t="s">
        <v>315</v>
      </c>
      <c r="F43" s="937"/>
      <c r="G43" s="281">
        <v>0</v>
      </c>
      <c r="H43" s="228">
        <v>0</v>
      </c>
    </row>
    <row r="44" spans="1:12" ht="12.75" thickBot="1" x14ac:dyDescent="0.25">
      <c r="A44" s="897" t="s">
        <v>350</v>
      </c>
      <c r="B44" s="898"/>
      <c r="C44" s="898"/>
      <c r="D44" s="899"/>
      <c r="E44" s="938" t="s">
        <v>316</v>
      </c>
      <c r="F44" s="939"/>
      <c r="G44" s="940"/>
      <c r="H44" s="193">
        <f>+H42+H43</f>
        <v>281415</v>
      </c>
      <c r="J44" s="282"/>
      <c r="L44" s="305"/>
    </row>
    <row r="45" spans="1:12" ht="12.75" thickBot="1" x14ac:dyDescent="0.25">
      <c r="A45" s="907" t="str">
        <f>+A1</f>
        <v>CONSTRUCCIÓN POZO PROFUNDO AMPLIACIÓN Y COMPLETAMIENTO</v>
      </c>
      <c r="B45" s="908"/>
      <c r="C45" s="908"/>
      <c r="D45" s="908"/>
      <c r="E45" s="908"/>
      <c r="F45" s="908"/>
      <c r="G45" s="908"/>
      <c r="H45" s="909"/>
      <c r="K45" s="305"/>
    </row>
    <row r="46" spans="1:12" ht="12.75" thickBot="1" x14ac:dyDescent="0.25">
      <c r="A46" s="897" t="s">
        <v>349</v>
      </c>
      <c r="B46" s="898"/>
      <c r="C46" s="898"/>
      <c r="D46" s="898"/>
      <c r="E46" s="898"/>
      <c r="F46" s="898"/>
      <c r="G46" s="898"/>
      <c r="H46" s="899"/>
    </row>
    <row r="47" spans="1:12" ht="12.75" thickBot="1" x14ac:dyDescent="0.25">
      <c r="A47" s="240" t="s">
        <v>280</v>
      </c>
      <c r="B47" s="308">
        <f>+B3</f>
        <v>1</v>
      </c>
      <c r="C47" s="985" t="str">
        <f>+C3</f>
        <v>PERFORACIÓN POZO EXPLORATORIO</v>
      </c>
      <c r="D47" s="900"/>
      <c r="E47" s="900"/>
      <c r="F47" s="900"/>
      <c r="G47" s="900"/>
      <c r="H47" s="901"/>
    </row>
    <row r="48" spans="1:12" ht="12.75" thickBot="1" x14ac:dyDescent="0.25">
      <c r="A48" s="242" t="s">
        <v>281</v>
      </c>
      <c r="B48" s="243" t="str">
        <f>+'PRE Ampliacion y completamiento'!B8</f>
        <v>1.6</v>
      </c>
      <c r="C48" s="964" t="str">
        <f>+'PRE Ampliacion y completamiento'!C8:H8</f>
        <v>Diseño del pozo perfil estatigrafico con su respectiva litologia en los 3 pozos.</v>
      </c>
      <c r="D48" s="964"/>
      <c r="E48" s="964"/>
      <c r="F48" s="964"/>
      <c r="G48" s="244" t="s">
        <v>168</v>
      </c>
      <c r="H48" s="245" t="str">
        <f>+'PRE Ampliacion y completamiento'!I8</f>
        <v>POZO</v>
      </c>
    </row>
    <row r="49" spans="1:8" ht="12.75" thickBot="1" x14ac:dyDescent="0.25">
      <c r="A49" s="246"/>
      <c r="B49" s="247"/>
      <c r="C49" s="248"/>
      <c r="D49" s="247"/>
      <c r="E49" s="247"/>
      <c r="F49" s="247"/>
      <c r="G49" s="247"/>
      <c r="H49" s="249"/>
    </row>
    <row r="50" spans="1:8" x14ac:dyDescent="0.2">
      <c r="A50" s="933" t="s">
        <v>282</v>
      </c>
      <c r="B50" s="934"/>
      <c r="C50" s="934"/>
      <c r="D50" s="934"/>
      <c r="E50" s="934"/>
      <c r="F50" s="934"/>
      <c r="G50" s="934"/>
      <c r="H50" s="958"/>
    </row>
    <row r="51" spans="1:8" x14ac:dyDescent="0.2">
      <c r="A51" s="941" t="s">
        <v>56</v>
      </c>
      <c r="B51" s="942"/>
      <c r="C51" s="942"/>
      <c r="D51" s="943"/>
      <c r="E51" s="250" t="s">
        <v>283</v>
      </c>
      <c r="F51" s="250" t="s">
        <v>284</v>
      </c>
      <c r="G51" s="250" t="s">
        <v>285</v>
      </c>
      <c r="H51" s="251" t="s">
        <v>60</v>
      </c>
    </row>
    <row r="52" spans="1:8" x14ac:dyDescent="0.2">
      <c r="A52" s="944"/>
      <c r="B52" s="636"/>
      <c r="C52" s="636"/>
      <c r="D52" s="945"/>
      <c r="E52" s="252" t="s">
        <v>286</v>
      </c>
      <c r="F52" s="252" t="s">
        <v>287</v>
      </c>
      <c r="G52" s="252" t="s">
        <v>288</v>
      </c>
      <c r="H52" s="253" t="s">
        <v>289</v>
      </c>
    </row>
    <row r="53" spans="1:8" x14ac:dyDescent="0.2">
      <c r="A53" s="946"/>
      <c r="B53" s="947"/>
      <c r="C53" s="947"/>
      <c r="D53" s="948"/>
      <c r="E53" s="254"/>
      <c r="F53" s="254" t="s">
        <v>290</v>
      </c>
      <c r="G53" s="255" t="s">
        <v>291</v>
      </c>
      <c r="H53" s="256"/>
    </row>
    <row r="54" spans="1:8" x14ac:dyDescent="0.2">
      <c r="A54" s="959" t="s">
        <v>292</v>
      </c>
      <c r="B54" s="960"/>
      <c r="C54" s="960"/>
      <c r="D54" s="979"/>
      <c r="E54" s="257">
        <v>1</v>
      </c>
      <c r="F54" s="176">
        <f>+H75*0.1-21595</f>
        <v>107.10000000000218</v>
      </c>
      <c r="G54" s="258">
        <v>1</v>
      </c>
      <c r="H54" s="164">
        <f>ROUND(+(E54*F54)/G54,0)</f>
        <v>107</v>
      </c>
    </row>
    <row r="55" spans="1:8" x14ac:dyDescent="0.2">
      <c r="A55" s="972" t="s">
        <v>323</v>
      </c>
      <c r="B55" s="973"/>
      <c r="C55" s="973"/>
      <c r="D55" s="974"/>
      <c r="E55" s="257">
        <v>1</v>
      </c>
      <c r="F55" s="176">
        <f>+'APUs PE'!F139</f>
        <v>32872</v>
      </c>
      <c r="G55" s="258">
        <v>1</v>
      </c>
      <c r="H55" s="164">
        <f>+(E55*F55)/G55</f>
        <v>32872</v>
      </c>
    </row>
    <row r="56" spans="1:8" ht="12.75" thickBot="1" x14ac:dyDescent="0.25">
      <c r="A56" s="986"/>
      <c r="B56" s="987"/>
      <c r="C56" s="987"/>
      <c r="D56" s="988"/>
      <c r="E56" s="259"/>
      <c r="F56" s="260"/>
      <c r="G56" s="261"/>
      <c r="H56" s="262"/>
    </row>
    <row r="57" spans="1:8" ht="12.75" thickBot="1" x14ac:dyDescent="0.25">
      <c r="A57" s="246"/>
      <c r="B57" s="247"/>
      <c r="C57" s="248"/>
      <c r="D57" s="247"/>
      <c r="E57" s="247"/>
      <c r="F57" s="247"/>
      <c r="G57" s="263" t="s">
        <v>66</v>
      </c>
      <c r="H57" s="193">
        <f>SUM(H54:H56)</f>
        <v>32979</v>
      </c>
    </row>
    <row r="58" spans="1:8" ht="12.75" thickBot="1" x14ac:dyDescent="0.25">
      <c r="A58" s="246"/>
      <c r="B58" s="247"/>
      <c r="C58" s="248"/>
      <c r="D58" s="247"/>
      <c r="E58" s="247"/>
      <c r="F58" s="247"/>
      <c r="G58" s="247"/>
      <c r="H58" s="249"/>
    </row>
    <row r="59" spans="1:8" x14ac:dyDescent="0.2">
      <c r="A59" s="952" t="s">
        <v>293</v>
      </c>
      <c r="B59" s="953"/>
      <c r="C59" s="953"/>
      <c r="D59" s="953"/>
      <c r="E59" s="953"/>
      <c r="F59" s="953"/>
      <c r="G59" s="953"/>
      <c r="H59" s="954"/>
    </row>
    <row r="60" spans="1:8" x14ac:dyDescent="0.2">
      <c r="A60" s="941" t="s">
        <v>56</v>
      </c>
      <c r="B60" s="942"/>
      <c r="C60" s="942"/>
      <c r="D60" s="943"/>
      <c r="E60" s="961" t="s">
        <v>168</v>
      </c>
      <c r="F60" s="250" t="s">
        <v>283</v>
      </c>
      <c r="G60" s="250" t="s">
        <v>294</v>
      </c>
      <c r="H60" s="251" t="s">
        <v>60</v>
      </c>
    </row>
    <row r="61" spans="1:8" x14ac:dyDescent="0.2">
      <c r="A61" s="946"/>
      <c r="B61" s="947"/>
      <c r="C61" s="947"/>
      <c r="D61" s="948"/>
      <c r="E61" s="962"/>
      <c r="F61" s="254" t="s">
        <v>295</v>
      </c>
      <c r="G61" s="254" t="s">
        <v>296</v>
      </c>
      <c r="H61" s="256" t="s">
        <v>297</v>
      </c>
    </row>
    <row r="62" spans="1:8" x14ac:dyDescent="0.2">
      <c r="A62" s="955"/>
      <c r="B62" s="956"/>
      <c r="C62" s="956"/>
      <c r="D62" s="957"/>
      <c r="E62" s="257"/>
      <c r="F62" s="264"/>
      <c r="G62" s="283"/>
      <c r="H62" s="284"/>
    </row>
    <row r="63" spans="1:8" x14ac:dyDescent="0.2">
      <c r="A63" s="955"/>
      <c r="B63" s="956"/>
      <c r="C63" s="956"/>
      <c r="D63" s="957"/>
      <c r="E63" s="257"/>
      <c r="F63" s="264"/>
      <c r="G63" s="283"/>
      <c r="H63" s="284"/>
    </row>
    <row r="64" spans="1:8" ht="12.75" thickBot="1" x14ac:dyDescent="0.25">
      <c r="A64" s="949"/>
      <c r="B64" s="950"/>
      <c r="C64" s="950"/>
      <c r="D64" s="951"/>
      <c r="E64" s="259"/>
      <c r="F64" s="265"/>
      <c r="G64" s="260"/>
      <c r="H64" s="262"/>
    </row>
    <row r="65" spans="1:10" x14ac:dyDescent="0.2">
      <c r="A65" s="246"/>
      <c r="B65" s="247"/>
      <c r="C65" s="248"/>
      <c r="D65" s="247"/>
      <c r="E65" s="247"/>
      <c r="F65" s="266" t="s">
        <v>298</v>
      </c>
      <c r="G65" s="267"/>
      <c r="H65" s="190">
        <v>0</v>
      </c>
    </row>
    <row r="66" spans="1:10" ht="12.75" thickBot="1" x14ac:dyDescent="0.25">
      <c r="A66" s="246"/>
      <c r="B66" s="247"/>
      <c r="C66" s="248"/>
      <c r="D66" s="247"/>
      <c r="E66" s="247"/>
      <c r="F66" s="268" t="s">
        <v>299</v>
      </c>
      <c r="G66" s="269">
        <v>0</v>
      </c>
      <c r="H66" s="160">
        <f>+H65*G66</f>
        <v>0</v>
      </c>
    </row>
    <row r="67" spans="1:10" ht="12.75" thickBot="1" x14ac:dyDescent="0.25">
      <c r="A67" s="246"/>
      <c r="B67" s="247"/>
      <c r="C67" s="248"/>
      <c r="D67" s="247"/>
      <c r="E67" s="247"/>
      <c r="F67" s="270" t="s">
        <v>66</v>
      </c>
      <c r="G67" s="271"/>
      <c r="H67" s="193">
        <f>H65+H66</f>
        <v>0</v>
      </c>
    </row>
    <row r="68" spans="1:10" ht="12.75" thickBot="1" x14ac:dyDescent="0.25">
      <c r="A68" s="246"/>
      <c r="B68" s="247"/>
      <c r="C68" s="248"/>
      <c r="D68" s="247"/>
      <c r="E68" s="247"/>
      <c r="F68" s="247"/>
      <c r="G68" s="247"/>
      <c r="H68" s="249"/>
    </row>
    <row r="69" spans="1:10" x14ac:dyDescent="0.2">
      <c r="A69" s="952" t="s">
        <v>300</v>
      </c>
      <c r="B69" s="953"/>
      <c r="C69" s="953"/>
      <c r="D69" s="953"/>
      <c r="E69" s="953"/>
      <c r="F69" s="953"/>
      <c r="G69" s="953"/>
      <c r="H69" s="954"/>
    </row>
    <row r="70" spans="1:10" x14ac:dyDescent="0.2">
      <c r="A70" s="941" t="s">
        <v>56</v>
      </c>
      <c r="B70" s="942"/>
      <c r="C70" s="942"/>
      <c r="D70" s="943"/>
      <c r="E70" s="250" t="s">
        <v>283</v>
      </c>
      <c r="F70" s="250" t="s">
        <v>148</v>
      </c>
      <c r="G70" s="250" t="s">
        <v>285</v>
      </c>
      <c r="H70" s="251" t="s">
        <v>60</v>
      </c>
    </row>
    <row r="71" spans="1:10" x14ac:dyDescent="0.2">
      <c r="A71" s="944"/>
      <c r="B71" s="636"/>
      <c r="C71" s="636"/>
      <c r="D71" s="945"/>
      <c r="E71" s="252" t="s">
        <v>301</v>
      </c>
      <c r="F71" s="252" t="s">
        <v>302</v>
      </c>
      <c r="G71" s="252" t="s">
        <v>288</v>
      </c>
      <c r="H71" s="253" t="s">
        <v>303</v>
      </c>
    </row>
    <row r="72" spans="1:10" x14ac:dyDescent="0.2">
      <c r="A72" s="946"/>
      <c r="B72" s="947"/>
      <c r="C72" s="947"/>
      <c r="D72" s="948"/>
      <c r="E72" s="254"/>
      <c r="F72" s="254" t="s">
        <v>304</v>
      </c>
      <c r="G72" s="255" t="s">
        <v>305</v>
      </c>
      <c r="H72" s="256"/>
    </row>
    <row r="73" spans="1:10" x14ac:dyDescent="0.2">
      <c r="A73" s="867" t="s">
        <v>324</v>
      </c>
      <c r="B73" s="868"/>
      <c r="C73" s="868"/>
      <c r="D73" s="869"/>
      <c r="E73" s="133">
        <v>1</v>
      </c>
      <c r="F73" s="176">
        <f>+'APUs PE'!F157</f>
        <v>217021</v>
      </c>
      <c r="G73" s="135">
        <v>1</v>
      </c>
      <c r="H73" s="164">
        <f>ROUND(+(E73*F73)/G73,0)</f>
        <v>217021</v>
      </c>
      <c r="J73" s="285"/>
    </row>
    <row r="74" spans="1:10" ht="12.75" thickBot="1" x14ac:dyDescent="0.25">
      <c r="A74" s="949"/>
      <c r="B74" s="950"/>
      <c r="C74" s="950"/>
      <c r="D74" s="951"/>
      <c r="E74" s="259"/>
      <c r="F74" s="260"/>
      <c r="G74" s="261"/>
      <c r="H74" s="262"/>
    </row>
    <row r="75" spans="1:10" ht="12.75" thickBot="1" x14ac:dyDescent="0.25">
      <c r="A75" s="246"/>
      <c r="B75" s="247"/>
      <c r="C75" s="248"/>
      <c r="D75" s="247"/>
      <c r="E75" s="247"/>
      <c r="F75" s="247"/>
      <c r="G75" s="263" t="s">
        <v>66</v>
      </c>
      <c r="H75" s="193">
        <f>SUM(H73:H74)</f>
        <v>217021</v>
      </c>
    </row>
    <row r="76" spans="1:10" ht="12.75" thickBot="1" x14ac:dyDescent="0.25">
      <c r="A76" s="246"/>
      <c r="B76" s="247"/>
      <c r="C76" s="248"/>
      <c r="D76" s="247"/>
      <c r="E76" s="247"/>
      <c r="F76" s="247"/>
      <c r="G76" s="247"/>
      <c r="H76" s="249"/>
    </row>
    <row r="77" spans="1:10" x14ac:dyDescent="0.2">
      <c r="A77" s="952" t="s">
        <v>308</v>
      </c>
      <c r="B77" s="953"/>
      <c r="C77" s="953"/>
      <c r="D77" s="953"/>
      <c r="E77" s="953"/>
      <c r="F77" s="953"/>
      <c r="G77" s="953"/>
      <c r="H77" s="954"/>
    </row>
    <row r="78" spans="1:10" x14ac:dyDescent="0.2">
      <c r="A78" s="941" t="s">
        <v>56</v>
      </c>
      <c r="B78" s="942"/>
      <c r="C78" s="942"/>
      <c r="D78" s="943"/>
      <c r="E78" s="250" t="s">
        <v>283</v>
      </c>
      <c r="F78" s="250" t="s">
        <v>309</v>
      </c>
      <c r="G78" s="250" t="s">
        <v>285</v>
      </c>
      <c r="H78" s="251" t="s">
        <v>60</v>
      </c>
    </row>
    <row r="79" spans="1:10" x14ac:dyDescent="0.2">
      <c r="A79" s="946"/>
      <c r="B79" s="947"/>
      <c r="C79" s="947"/>
      <c r="D79" s="948"/>
      <c r="E79" s="254" t="s">
        <v>310</v>
      </c>
      <c r="F79" s="254" t="s">
        <v>311</v>
      </c>
      <c r="G79" s="254" t="s">
        <v>312</v>
      </c>
      <c r="H79" s="256" t="s">
        <v>313</v>
      </c>
    </row>
    <row r="80" spans="1:10" ht="12.75" customHeight="1" x14ac:dyDescent="0.2">
      <c r="A80" s="867"/>
      <c r="B80" s="868"/>
      <c r="C80" s="868"/>
      <c r="D80" s="869"/>
      <c r="E80" s="166"/>
      <c r="F80" s="176"/>
      <c r="G80" s="135"/>
      <c r="H80" s="164"/>
    </row>
    <row r="81" spans="1:11" ht="12.75" thickBot="1" x14ac:dyDescent="0.25">
      <c r="A81" s="930"/>
      <c r="B81" s="931"/>
      <c r="C81" s="931"/>
      <c r="D81" s="932"/>
      <c r="E81" s="275"/>
      <c r="F81" s="276"/>
      <c r="G81" s="275"/>
      <c r="H81" s="277"/>
    </row>
    <row r="82" spans="1:11" ht="12.75" thickBot="1" x14ac:dyDescent="0.25">
      <c r="A82" s="246"/>
      <c r="B82" s="247"/>
      <c r="C82" s="248"/>
      <c r="D82" s="247"/>
      <c r="E82" s="247"/>
      <c r="F82" s="247"/>
      <c r="G82" s="263" t="s">
        <v>66</v>
      </c>
      <c r="H82" s="193">
        <f>SUM(H80:H81)</f>
        <v>0</v>
      </c>
    </row>
    <row r="83" spans="1:11" ht="12.75" thickBot="1" x14ac:dyDescent="0.25">
      <c r="A83" s="246"/>
      <c r="B83" s="247"/>
      <c r="C83" s="248"/>
      <c r="D83" s="247"/>
      <c r="E83" s="247"/>
      <c r="F83" s="247"/>
      <c r="G83" s="278"/>
      <c r="H83" s="279"/>
    </row>
    <row r="84" spans="1:11" x14ac:dyDescent="0.2">
      <c r="A84" s="246"/>
      <c r="B84" s="247"/>
      <c r="C84" s="248"/>
      <c r="D84" s="247"/>
      <c r="E84" s="933" t="s">
        <v>314</v>
      </c>
      <c r="F84" s="934"/>
      <c r="G84" s="935"/>
      <c r="H84" s="220">
        <f>ROUND(+H75+H67+H57+H82,2)</f>
        <v>250000</v>
      </c>
    </row>
    <row r="85" spans="1:11" ht="12.75" thickBot="1" x14ac:dyDescent="0.25">
      <c r="A85" s="246"/>
      <c r="B85" s="247"/>
      <c r="C85" s="248"/>
      <c r="D85" s="249"/>
      <c r="E85" s="936" t="s">
        <v>315</v>
      </c>
      <c r="F85" s="937"/>
      <c r="G85" s="281">
        <v>0</v>
      </c>
      <c r="H85" s="228">
        <v>0</v>
      </c>
    </row>
    <row r="86" spans="1:11" ht="12.75" thickBot="1" x14ac:dyDescent="0.25">
      <c r="A86" s="897" t="s">
        <v>350</v>
      </c>
      <c r="B86" s="898"/>
      <c r="C86" s="898"/>
      <c r="D86" s="899"/>
      <c r="E86" s="938" t="s">
        <v>316</v>
      </c>
      <c r="F86" s="939"/>
      <c r="G86" s="940"/>
      <c r="H86" s="193">
        <f>+H84+H85</f>
        <v>250000</v>
      </c>
      <c r="K86" s="305"/>
    </row>
    <row r="87" spans="1:11" ht="13.5" customHeight="1" thickBot="1" x14ac:dyDescent="0.25">
      <c r="A87" s="907" t="str">
        <f>+A45</f>
        <v>CONSTRUCCIÓN POZO PROFUNDO AMPLIACIÓN Y COMPLETAMIENTO</v>
      </c>
      <c r="B87" s="908"/>
      <c r="C87" s="908"/>
      <c r="D87" s="908"/>
      <c r="E87" s="908"/>
      <c r="F87" s="908"/>
      <c r="G87" s="908"/>
      <c r="H87" s="909"/>
    </row>
    <row r="88" spans="1:11" ht="12.75" customHeight="1" thickBot="1" x14ac:dyDescent="0.25">
      <c r="A88" s="897" t="s">
        <v>349</v>
      </c>
      <c r="B88" s="898"/>
      <c r="C88" s="898"/>
      <c r="D88" s="898"/>
      <c r="E88" s="898"/>
      <c r="F88" s="898"/>
      <c r="G88" s="898"/>
      <c r="H88" s="899"/>
    </row>
    <row r="89" spans="1:11" ht="12.75" customHeight="1" thickBot="1" x14ac:dyDescent="0.25">
      <c r="A89" s="240" t="s">
        <v>280</v>
      </c>
      <c r="B89" s="241">
        <f>+B47</f>
        <v>1</v>
      </c>
      <c r="C89" s="985" t="str">
        <f>+C47</f>
        <v>PERFORACIÓN POZO EXPLORATORIO</v>
      </c>
      <c r="D89" s="900"/>
      <c r="E89" s="900"/>
      <c r="F89" s="900"/>
      <c r="G89" s="900"/>
      <c r="H89" s="901"/>
    </row>
    <row r="90" spans="1:11" ht="12.75" customHeight="1" thickBot="1" x14ac:dyDescent="0.25">
      <c r="A90" s="242" t="s">
        <v>281</v>
      </c>
      <c r="B90" s="243" t="str">
        <f>+'PRE Ampliacion y completamiento'!B9</f>
        <v>1.7</v>
      </c>
      <c r="C90" s="964" t="str">
        <f>+'PRE Ampliacion y completamiento'!C9:H9</f>
        <v>Alistamiento de tubería y filtros.</v>
      </c>
      <c r="D90" s="964"/>
      <c r="E90" s="964"/>
      <c r="F90" s="964"/>
      <c r="G90" s="244" t="s">
        <v>168</v>
      </c>
      <c r="H90" s="245" t="str">
        <f>+'PRE Ampliacion y completamiento'!I9</f>
        <v>MT</v>
      </c>
    </row>
    <row r="91" spans="1:11" ht="12.75" customHeight="1" thickBot="1" x14ac:dyDescent="0.25">
      <c r="A91" s="246"/>
      <c r="B91" s="247"/>
      <c r="C91" s="248"/>
      <c r="D91" s="247"/>
      <c r="E91" s="247"/>
      <c r="F91" s="247"/>
      <c r="G91" s="247"/>
      <c r="H91" s="249"/>
    </row>
    <row r="92" spans="1:11" ht="12.75" customHeight="1" x14ac:dyDescent="0.2">
      <c r="A92" s="933" t="s">
        <v>282</v>
      </c>
      <c r="B92" s="934"/>
      <c r="C92" s="934"/>
      <c r="D92" s="934"/>
      <c r="E92" s="934"/>
      <c r="F92" s="934"/>
      <c r="G92" s="934"/>
      <c r="H92" s="958"/>
    </row>
    <row r="93" spans="1:11" ht="12.75" customHeight="1" x14ac:dyDescent="0.2">
      <c r="A93" s="941" t="s">
        <v>56</v>
      </c>
      <c r="B93" s="942"/>
      <c r="C93" s="942"/>
      <c r="D93" s="943"/>
      <c r="E93" s="250" t="s">
        <v>283</v>
      </c>
      <c r="F93" s="250" t="s">
        <v>284</v>
      </c>
      <c r="G93" s="250" t="s">
        <v>285</v>
      </c>
      <c r="H93" s="251" t="s">
        <v>60</v>
      </c>
    </row>
    <row r="94" spans="1:11" ht="12.75" customHeight="1" x14ac:dyDescent="0.2">
      <c r="A94" s="944"/>
      <c r="B94" s="636"/>
      <c r="C94" s="636"/>
      <c r="D94" s="945"/>
      <c r="E94" s="252" t="s">
        <v>286</v>
      </c>
      <c r="F94" s="252" t="s">
        <v>287</v>
      </c>
      <c r="G94" s="252" t="s">
        <v>288</v>
      </c>
      <c r="H94" s="253" t="s">
        <v>289</v>
      </c>
    </row>
    <row r="95" spans="1:11" ht="12.75" customHeight="1" x14ac:dyDescent="0.2">
      <c r="A95" s="946"/>
      <c r="B95" s="947"/>
      <c r="C95" s="947"/>
      <c r="D95" s="948"/>
      <c r="E95" s="254"/>
      <c r="F95" s="254" t="s">
        <v>290</v>
      </c>
      <c r="G95" s="255" t="s">
        <v>291</v>
      </c>
      <c r="H95" s="256"/>
    </row>
    <row r="96" spans="1:11" ht="12.75" customHeight="1" x14ac:dyDescent="0.2">
      <c r="A96" s="959" t="s">
        <v>292</v>
      </c>
      <c r="B96" s="960"/>
      <c r="C96" s="960"/>
      <c r="D96" s="979"/>
      <c r="E96" s="257">
        <v>1</v>
      </c>
      <c r="F96" s="176">
        <f>+H116*0.1-44</f>
        <v>323.60000000000002</v>
      </c>
      <c r="G96" s="258">
        <v>1</v>
      </c>
      <c r="H96" s="164">
        <f>ROUND(+(E96*F96)/G96,0)</f>
        <v>324</v>
      </c>
    </row>
    <row r="97" spans="1:8" ht="12.75" customHeight="1" thickBot="1" x14ac:dyDescent="0.25">
      <c r="A97" s="986"/>
      <c r="B97" s="987"/>
      <c r="C97" s="987"/>
      <c r="D97" s="988"/>
      <c r="E97" s="259"/>
      <c r="F97" s="260"/>
      <c r="G97" s="261"/>
      <c r="H97" s="262"/>
    </row>
    <row r="98" spans="1:8" ht="12.75" customHeight="1" thickBot="1" x14ac:dyDescent="0.25">
      <c r="A98" s="246"/>
      <c r="B98" s="247"/>
      <c r="C98" s="248"/>
      <c r="D98" s="247"/>
      <c r="E98" s="247"/>
      <c r="F98" s="247"/>
      <c r="G98" s="263" t="s">
        <v>66</v>
      </c>
      <c r="H98" s="140">
        <f>SUM(H96:H97)</f>
        <v>324</v>
      </c>
    </row>
    <row r="99" spans="1:8" ht="12.75" customHeight="1" thickBot="1" x14ac:dyDescent="0.25">
      <c r="A99" s="246"/>
      <c r="B99" s="247"/>
      <c r="C99" s="248"/>
      <c r="D99" s="247"/>
      <c r="E99" s="247"/>
      <c r="F99" s="247"/>
      <c r="G99" s="247"/>
      <c r="H99" s="249"/>
    </row>
    <row r="100" spans="1:8" ht="12.75" customHeight="1" x14ac:dyDescent="0.2">
      <c r="A100" s="952" t="s">
        <v>293</v>
      </c>
      <c r="B100" s="953"/>
      <c r="C100" s="953"/>
      <c r="D100" s="953"/>
      <c r="E100" s="953"/>
      <c r="F100" s="953"/>
      <c r="G100" s="953"/>
      <c r="H100" s="954"/>
    </row>
    <row r="101" spans="1:8" ht="12.75" customHeight="1" x14ac:dyDescent="0.2">
      <c r="A101" s="941" t="s">
        <v>56</v>
      </c>
      <c r="B101" s="942"/>
      <c r="C101" s="942"/>
      <c r="D101" s="943"/>
      <c r="E101" s="961" t="s">
        <v>168</v>
      </c>
      <c r="F101" s="250" t="s">
        <v>283</v>
      </c>
      <c r="G101" s="250" t="s">
        <v>294</v>
      </c>
      <c r="H101" s="251" t="s">
        <v>60</v>
      </c>
    </row>
    <row r="102" spans="1:8" ht="12.75" customHeight="1" x14ac:dyDescent="0.2">
      <c r="A102" s="946"/>
      <c r="B102" s="947"/>
      <c r="C102" s="947"/>
      <c r="D102" s="948"/>
      <c r="E102" s="962"/>
      <c r="F102" s="254" t="s">
        <v>295</v>
      </c>
      <c r="G102" s="254" t="s">
        <v>296</v>
      </c>
      <c r="H102" s="256" t="s">
        <v>297</v>
      </c>
    </row>
    <row r="103" spans="1:8" ht="12.75" customHeight="1" x14ac:dyDescent="0.2">
      <c r="A103" s="955"/>
      <c r="B103" s="956"/>
      <c r="C103" s="956"/>
      <c r="D103" s="957"/>
      <c r="E103" s="257"/>
      <c r="F103" s="264"/>
      <c r="G103" s="283"/>
      <c r="H103" s="284"/>
    </row>
    <row r="104" spans="1:8" ht="12.75" customHeight="1" x14ac:dyDescent="0.2">
      <c r="A104" s="955"/>
      <c r="B104" s="956"/>
      <c r="C104" s="956"/>
      <c r="D104" s="957"/>
      <c r="E104" s="257"/>
      <c r="F104" s="264"/>
      <c r="G104" s="283"/>
      <c r="H104" s="284"/>
    </row>
    <row r="105" spans="1:8" ht="12.75" customHeight="1" thickBot="1" x14ac:dyDescent="0.25">
      <c r="A105" s="949"/>
      <c r="B105" s="950"/>
      <c r="C105" s="950"/>
      <c r="D105" s="951"/>
      <c r="E105" s="259"/>
      <c r="F105" s="265"/>
      <c r="G105" s="260"/>
      <c r="H105" s="262"/>
    </row>
    <row r="106" spans="1:8" ht="12.75" customHeight="1" x14ac:dyDescent="0.2">
      <c r="A106" s="246"/>
      <c r="B106" s="247"/>
      <c r="C106" s="248"/>
      <c r="D106" s="247"/>
      <c r="E106" s="247"/>
      <c r="F106" s="266" t="s">
        <v>298</v>
      </c>
      <c r="G106" s="267"/>
      <c r="H106" s="286">
        <v>0</v>
      </c>
    </row>
    <row r="107" spans="1:8" ht="12.75" customHeight="1" thickBot="1" x14ac:dyDescent="0.25">
      <c r="A107" s="246"/>
      <c r="B107" s="247"/>
      <c r="C107" s="248"/>
      <c r="D107" s="247"/>
      <c r="E107" s="247"/>
      <c r="F107" s="268" t="s">
        <v>299</v>
      </c>
      <c r="G107" s="269">
        <v>0</v>
      </c>
      <c r="H107" s="287">
        <f>+H106*G107</f>
        <v>0</v>
      </c>
    </row>
    <row r="108" spans="1:8" ht="12.75" customHeight="1" thickBot="1" x14ac:dyDescent="0.25">
      <c r="A108" s="246"/>
      <c r="B108" s="247"/>
      <c r="C108" s="248"/>
      <c r="D108" s="247"/>
      <c r="E108" s="247"/>
      <c r="F108" s="270" t="s">
        <v>66</v>
      </c>
      <c r="G108" s="271"/>
      <c r="H108" s="193">
        <f>H106+H107</f>
        <v>0</v>
      </c>
    </row>
    <row r="109" spans="1:8" ht="12.75" customHeight="1" thickBot="1" x14ac:dyDescent="0.25">
      <c r="A109" s="246"/>
      <c r="B109" s="247"/>
      <c r="C109" s="248"/>
      <c r="D109" s="247"/>
      <c r="E109" s="247"/>
      <c r="F109" s="247"/>
      <c r="G109" s="247"/>
      <c r="H109" s="249"/>
    </row>
    <row r="110" spans="1:8" ht="12.75" customHeight="1" x14ac:dyDescent="0.2">
      <c r="A110" s="952" t="s">
        <v>300</v>
      </c>
      <c r="B110" s="953"/>
      <c r="C110" s="953"/>
      <c r="D110" s="953"/>
      <c r="E110" s="953"/>
      <c r="F110" s="953"/>
      <c r="G110" s="953"/>
      <c r="H110" s="954"/>
    </row>
    <row r="111" spans="1:8" ht="12.75" customHeight="1" x14ac:dyDescent="0.2">
      <c r="A111" s="941" t="s">
        <v>56</v>
      </c>
      <c r="B111" s="942"/>
      <c r="C111" s="942"/>
      <c r="D111" s="943"/>
      <c r="E111" s="250" t="s">
        <v>283</v>
      </c>
      <c r="F111" s="250" t="s">
        <v>148</v>
      </c>
      <c r="G111" s="250" t="s">
        <v>285</v>
      </c>
      <c r="H111" s="251" t="s">
        <v>60</v>
      </c>
    </row>
    <row r="112" spans="1:8" ht="12.75" customHeight="1" x14ac:dyDescent="0.2">
      <c r="A112" s="944"/>
      <c r="B112" s="636"/>
      <c r="C112" s="636"/>
      <c r="D112" s="945"/>
      <c r="E112" s="252" t="s">
        <v>301</v>
      </c>
      <c r="F112" s="252" t="s">
        <v>302</v>
      </c>
      <c r="G112" s="252" t="s">
        <v>288</v>
      </c>
      <c r="H112" s="253" t="s">
        <v>303</v>
      </c>
    </row>
    <row r="113" spans="1:10" ht="12.75" customHeight="1" x14ac:dyDescent="0.2">
      <c r="A113" s="946"/>
      <c r="B113" s="947"/>
      <c r="C113" s="947"/>
      <c r="D113" s="948"/>
      <c r="E113" s="254"/>
      <c r="F113" s="254" t="s">
        <v>304</v>
      </c>
      <c r="G113" s="255" t="s">
        <v>305</v>
      </c>
      <c r="H113" s="256"/>
    </row>
    <row r="114" spans="1:10" ht="12.75" customHeight="1" x14ac:dyDescent="0.2">
      <c r="A114" s="891" t="s">
        <v>306</v>
      </c>
      <c r="B114" s="892"/>
      <c r="C114" s="892"/>
      <c r="D114" s="893"/>
      <c r="E114" s="133">
        <v>2</v>
      </c>
      <c r="F114" s="176">
        <f>+'APUs PE'!F156</f>
        <v>77191</v>
      </c>
      <c r="G114" s="135">
        <v>42</v>
      </c>
      <c r="H114" s="164">
        <f>ROUND(+(E114*F114)/G114,0)</f>
        <v>3676</v>
      </c>
    </row>
    <row r="115" spans="1:10" ht="12.75" customHeight="1" thickBot="1" x14ac:dyDescent="0.25">
      <c r="A115" s="949"/>
      <c r="B115" s="950"/>
      <c r="C115" s="950"/>
      <c r="D115" s="951"/>
      <c r="E115" s="259"/>
      <c r="F115" s="260"/>
      <c r="G115" s="261"/>
      <c r="H115" s="262"/>
    </row>
    <row r="116" spans="1:10" ht="12.75" customHeight="1" thickBot="1" x14ac:dyDescent="0.25">
      <c r="A116" s="246"/>
      <c r="B116" s="247"/>
      <c r="C116" s="248"/>
      <c r="D116" s="247"/>
      <c r="E116" s="247"/>
      <c r="F116" s="247"/>
      <c r="G116" s="263" t="s">
        <v>66</v>
      </c>
      <c r="H116" s="140">
        <f>SUM(H114:H115)</f>
        <v>3676</v>
      </c>
    </row>
    <row r="117" spans="1:10" ht="12.75" customHeight="1" thickBot="1" x14ac:dyDescent="0.25">
      <c r="A117" s="246"/>
      <c r="B117" s="247"/>
      <c r="C117" s="248"/>
      <c r="D117" s="247"/>
      <c r="E117" s="247"/>
      <c r="F117" s="247"/>
      <c r="G117" s="247"/>
      <c r="H117" s="249"/>
    </row>
    <row r="118" spans="1:10" ht="12.75" customHeight="1" x14ac:dyDescent="0.2">
      <c r="A118" s="952" t="s">
        <v>308</v>
      </c>
      <c r="B118" s="953"/>
      <c r="C118" s="953"/>
      <c r="D118" s="953"/>
      <c r="E118" s="953"/>
      <c r="F118" s="953"/>
      <c r="G118" s="953"/>
      <c r="H118" s="954"/>
    </row>
    <row r="119" spans="1:10" ht="12.75" customHeight="1" x14ac:dyDescent="0.2">
      <c r="A119" s="941" t="s">
        <v>56</v>
      </c>
      <c r="B119" s="942"/>
      <c r="C119" s="942"/>
      <c r="D119" s="943"/>
      <c r="E119" s="250" t="s">
        <v>283</v>
      </c>
      <c r="F119" s="250" t="s">
        <v>309</v>
      </c>
      <c r="G119" s="250" t="s">
        <v>285</v>
      </c>
      <c r="H119" s="251" t="s">
        <v>60</v>
      </c>
    </row>
    <row r="120" spans="1:10" ht="12.75" customHeight="1" x14ac:dyDescent="0.2">
      <c r="A120" s="946"/>
      <c r="B120" s="947"/>
      <c r="C120" s="947"/>
      <c r="D120" s="948"/>
      <c r="E120" s="254" t="s">
        <v>310</v>
      </c>
      <c r="F120" s="254" t="s">
        <v>311</v>
      </c>
      <c r="G120" s="254" t="s">
        <v>312</v>
      </c>
      <c r="H120" s="256" t="s">
        <v>313</v>
      </c>
    </row>
    <row r="121" spans="1:10" ht="12.75" customHeight="1" x14ac:dyDescent="0.2">
      <c r="A121" s="867"/>
      <c r="B121" s="868"/>
      <c r="C121" s="868"/>
      <c r="D121" s="869"/>
      <c r="E121" s="166"/>
      <c r="F121" s="176"/>
      <c r="G121" s="135"/>
      <c r="H121" s="164"/>
    </row>
    <row r="122" spans="1:10" ht="12.75" customHeight="1" thickBot="1" x14ac:dyDescent="0.25">
      <c r="A122" s="930"/>
      <c r="B122" s="931"/>
      <c r="C122" s="931"/>
      <c r="D122" s="932"/>
      <c r="E122" s="275"/>
      <c r="F122" s="276"/>
      <c r="G122" s="275"/>
      <c r="H122" s="277"/>
    </row>
    <row r="123" spans="1:10" ht="12.75" customHeight="1" thickBot="1" x14ac:dyDescent="0.25">
      <c r="A123" s="246"/>
      <c r="B123" s="247"/>
      <c r="C123" s="248"/>
      <c r="D123" s="247"/>
      <c r="E123" s="247"/>
      <c r="F123" s="247"/>
      <c r="G123" s="263" t="s">
        <v>66</v>
      </c>
      <c r="H123" s="193">
        <f>SUM(H121:H122)</f>
        <v>0</v>
      </c>
    </row>
    <row r="124" spans="1:10" ht="12.75" customHeight="1" thickBot="1" x14ac:dyDescent="0.25">
      <c r="A124" s="246"/>
      <c r="B124" s="247"/>
      <c r="C124" s="248"/>
      <c r="D124" s="247"/>
      <c r="E124" s="247"/>
      <c r="F124" s="247"/>
      <c r="G124" s="278"/>
      <c r="H124" s="279"/>
    </row>
    <row r="125" spans="1:10" ht="12.75" customHeight="1" x14ac:dyDescent="0.2">
      <c r="A125" s="246"/>
      <c r="B125" s="247"/>
      <c r="C125" s="248"/>
      <c r="D125" s="247"/>
      <c r="E125" s="933" t="s">
        <v>314</v>
      </c>
      <c r="F125" s="934"/>
      <c r="G125" s="935"/>
      <c r="H125" s="174">
        <f>ROUND(+H116+H108+H98+H123,2)</f>
        <v>4000</v>
      </c>
    </row>
    <row r="126" spans="1:10" ht="12.75" customHeight="1" thickBot="1" x14ac:dyDescent="0.25">
      <c r="A126" s="246"/>
      <c r="B126" s="247"/>
      <c r="C126" s="248"/>
      <c r="D126" s="249"/>
      <c r="E126" s="936" t="s">
        <v>315</v>
      </c>
      <c r="F126" s="937"/>
      <c r="G126" s="281">
        <v>0</v>
      </c>
      <c r="H126" s="195">
        <v>0</v>
      </c>
    </row>
    <row r="127" spans="1:10" ht="12.75" customHeight="1" thickBot="1" x14ac:dyDescent="0.25">
      <c r="A127" s="897" t="s">
        <v>350</v>
      </c>
      <c r="B127" s="898"/>
      <c r="C127" s="898"/>
      <c r="D127" s="899"/>
      <c r="E127" s="938" t="s">
        <v>316</v>
      </c>
      <c r="F127" s="939"/>
      <c r="G127" s="940"/>
      <c r="H127" s="140">
        <f>+H125+H126</f>
        <v>4000</v>
      </c>
      <c r="J127" s="282"/>
    </row>
    <row r="128" spans="1:10" ht="12.75" thickBot="1" x14ac:dyDescent="0.25">
      <c r="A128" s="288"/>
      <c r="B128" s="907" t="str">
        <f>+A45</f>
        <v>CONSTRUCCIÓN POZO PROFUNDO AMPLIACIÓN Y COMPLETAMIENTO</v>
      </c>
      <c r="C128" s="908"/>
      <c r="D128" s="908"/>
      <c r="E128" s="908"/>
      <c r="F128" s="908"/>
      <c r="G128" s="908"/>
      <c r="H128" s="909"/>
    </row>
    <row r="129" spans="1:8" ht="12.75" thickBot="1" x14ac:dyDescent="0.25">
      <c r="A129" s="897" t="s">
        <v>349</v>
      </c>
      <c r="B129" s="898"/>
      <c r="C129" s="898"/>
      <c r="D129" s="898"/>
      <c r="E129" s="898"/>
      <c r="F129" s="898"/>
      <c r="G129" s="898"/>
      <c r="H129" s="899"/>
    </row>
    <row r="130" spans="1:8" ht="12.75" thickBot="1" x14ac:dyDescent="0.25">
      <c r="A130" s="240" t="s">
        <v>280</v>
      </c>
      <c r="B130" s="241">
        <f>+B47</f>
        <v>1</v>
      </c>
      <c r="C130" s="985" t="str">
        <f>+C47</f>
        <v>PERFORACIÓN POZO EXPLORATORIO</v>
      </c>
      <c r="D130" s="900"/>
      <c r="E130" s="900"/>
      <c r="F130" s="900"/>
      <c r="G130" s="900"/>
      <c r="H130" s="901"/>
    </row>
    <row r="131" spans="1:8" ht="29.25" customHeight="1" thickBot="1" x14ac:dyDescent="0.25">
      <c r="A131" s="242" t="s">
        <v>281</v>
      </c>
      <c r="B131" s="243" t="str">
        <f>+'PRE Ampliacion y completamiento'!B10</f>
        <v>1.8</v>
      </c>
      <c r="C131" s="978" t="str">
        <f>+'PRE Ampliacion y completamiento'!C10:H10</f>
        <v>Suministro e instalación de Tubería PVC
de 6" para pozo RDE-21 de 70 metros de tuberia ciega para cada pozo.</v>
      </c>
      <c r="D131" s="978"/>
      <c r="E131" s="978"/>
      <c r="F131" s="978"/>
      <c r="G131" s="244" t="s">
        <v>168</v>
      </c>
      <c r="H131" s="245" t="str">
        <f>+'PRE Ampliacion y completamiento'!I10</f>
        <v>MT</v>
      </c>
    </row>
    <row r="132" spans="1:8" ht="12.75" thickBot="1" x14ac:dyDescent="0.25">
      <c r="A132" s="246"/>
      <c r="B132" s="247"/>
      <c r="C132" s="248"/>
      <c r="D132" s="247"/>
      <c r="E132" s="247"/>
      <c r="F132" s="247"/>
      <c r="G132" s="247"/>
      <c r="H132" s="249"/>
    </row>
    <row r="133" spans="1:8" x14ac:dyDescent="0.2">
      <c r="A133" s="933" t="s">
        <v>282</v>
      </c>
      <c r="B133" s="934"/>
      <c r="C133" s="934"/>
      <c r="D133" s="934"/>
      <c r="E133" s="934"/>
      <c r="F133" s="934"/>
      <c r="G133" s="934"/>
      <c r="H133" s="958"/>
    </row>
    <row r="134" spans="1:8" x14ac:dyDescent="0.2">
      <c r="A134" s="941" t="s">
        <v>56</v>
      </c>
      <c r="B134" s="942"/>
      <c r="C134" s="942"/>
      <c r="D134" s="943"/>
      <c r="E134" s="250" t="s">
        <v>283</v>
      </c>
      <c r="F134" s="250" t="s">
        <v>284</v>
      </c>
      <c r="G134" s="250" t="s">
        <v>285</v>
      </c>
      <c r="H134" s="251" t="s">
        <v>60</v>
      </c>
    </row>
    <row r="135" spans="1:8" x14ac:dyDescent="0.2">
      <c r="A135" s="944"/>
      <c r="B135" s="636"/>
      <c r="C135" s="636"/>
      <c r="D135" s="945"/>
      <c r="E135" s="252" t="s">
        <v>286</v>
      </c>
      <c r="F135" s="252" t="s">
        <v>287</v>
      </c>
      <c r="G135" s="252" t="s">
        <v>288</v>
      </c>
      <c r="H135" s="253" t="s">
        <v>289</v>
      </c>
    </row>
    <row r="136" spans="1:8" x14ac:dyDescent="0.2">
      <c r="A136" s="946"/>
      <c r="B136" s="947"/>
      <c r="C136" s="947"/>
      <c r="D136" s="948"/>
      <c r="E136" s="254"/>
      <c r="F136" s="254" t="s">
        <v>290</v>
      </c>
      <c r="G136" s="255" t="s">
        <v>291</v>
      </c>
      <c r="H136" s="256"/>
    </row>
    <row r="137" spans="1:8" x14ac:dyDescent="0.2">
      <c r="A137" s="959" t="s">
        <v>292</v>
      </c>
      <c r="B137" s="960"/>
      <c r="C137" s="960"/>
      <c r="D137" s="979"/>
      <c r="E137" s="257">
        <v>1</v>
      </c>
      <c r="F137" s="176">
        <f>+H160*0.1</f>
        <v>1695</v>
      </c>
      <c r="G137" s="258">
        <v>1</v>
      </c>
      <c r="H137" s="164">
        <f>ROUND(+(E137*F137)/G137,0)</f>
        <v>1695</v>
      </c>
    </row>
    <row r="138" spans="1:8" ht="12.75" thickBot="1" x14ac:dyDescent="0.25">
      <c r="A138" s="292"/>
      <c r="B138" s="293"/>
      <c r="C138" s="293"/>
      <c r="D138" s="294"/>
      <c r="E138" s="259"/>
      <c r="F138" s="260"/>
      <c r="G138" s="261"/>
      <c r="H138" s="262"/>
    </row>
    <row r="139" spans="1:8" ht="12.75" thickBot="1" x14ac:dyDescent="0.25">
      <c r="A139" s="246"/>
      <c r="B139" s="247"/>
      <c r="C139" s="248"/>
      <c r="D139" s="247"/>
      <c r="E139" s="247"/>
      <c r="F139" s="247"/>
      <c r="G139" s="263" t="s">
        <v>66</v>
      </c>
      <c r="H139" s="272">
        <f>SUM(H137:H138)</f>
        <v>1695</v>
      </c>
    </row>
    <row r="140" spans="1:8" ht="12.75" thickBot="1" x14ac:dyDescent="0.25">
      <c r="A140" s="246"/>
      <c r="B140" s="247"/>
      <c r="C140" s="248"/>
      <c r="D140" s="247"/>
      <c r="E140" s="247"/>
      <c r="F140" s="247"/>
      <c r="G140" s="247"/>
      <c r="H140" s="249"/>
    </row>
    <row r="141" spans="1:8" x14ac:dyDescent="0.2">
      <c r="A141" s="952" t="s">
        <v>293</v>
      </c>
      <c r="B141" s="953"/>
      <c r="C141" s="953"/>
      <c r="D141" s="953"/>
      <c r="E141" s="953"/>
      <c r="F141" s="953"/>
      <c r="G141" s="953"/>
      <c r="H141" s="954"/>
    </row>
    <row r="142" spans="1:8" x14ac:dyDescent="0.2">
      <c r="A142" s="941" t="s">
        <v>56</v>
      </c>
      <c r="B142" s="942"/>
      <c r="C142" s="942"/>
      <c r="D142" s="943"/>
      <c r="E142" s="961" t="s">
        <v>168</v>
      </c>
      <c r="F142" s="250" t="s">
        <v>283</v>
      </c>
      <c r="G142" s="250" t="s">
        <v>294</v>
      </c>
      <c r="H142" s="251" t="s">
        <v>60</v>
      </c>
    </row>
    <row r="143" spans="1:8" x14ac:dyDescent="0.2">
      <c r="A143" s="946"/>
      <c r="B143" s="947"/>
      <c r="C143" s="947"/>
      <c r="D143" s="948"/>
      <c r="E143" s="962"/>
      <c r="F143" s="254" t="s">
        <v>295</v>
      </c>
      <c r="G143" s="254" t="s">
        <v>296</v>
      </c>
      <c r="H143" s="256" t="s">
        <v>297</v>
      </c>
    </row>
    <row r="144" spans="1:8" x14ac:dyDescent="0.2">
      <c r="A144" s="955" t="s">
        <v>360</v>
      </c>
      <c r="B144" s="956"/>
      <c r="C144" s="956"/>
      <c r="D144" s="957"/>
      <c r="E144" s="257" t="s">
        <v>338</v>
      </c>
      <c r="F144" s="264">
        <v>1</v>
      </c>
      <c r="G144" s="176">
        <f>70023+125-19+2</f>
        <v>70131</v>
      </c>
      <c r="H144" s="164">
        <f>ROUND(+F144*G144,0)</f>
        <v>70131</v>
      </c>
    </row>
    <row r="145" spans="1:8" x14ac:dyDescent="0.2">
      <c r="A145" s="955" t="s">
        <v>362</v>
      </c>
      <c r="B145" s="956"/>
      <c r="C145" s="956"/>
      <c r="D145" s="957"/>
      <c r="E145" s="257" t="s">
        <v>320</v>
      </c>
      <c r="F145" s="264">
        <v>0.1</v>
      </c>
      <c r="G145" s="176">
        <f>+Insumos!H82</f>
        <v>74901.25</v>
      </c>
      <c r="H145" s="164">
        <f t="shared" ref="H145:H147" si="0">ROUND(+F145*G145,0)</f>
        <v>7490</v>
      </c>
    </row>
    <row r="146" spans="1:8" x14ac:dyDescent="0.2">
      <c r="A146" s="955" t="s">
        <v>361</v>
      </c>
      <c r="B146" s="956"/>
      <c r="C146" s="956"/>
      <c r="D146" s="957"/>
      <c r="E146" s="257" t="s">
        <v>320</v>
      </c>
      <c r="F146" s="264">
        <v>0.1</v>
      </c>
      <c r="G146" s="176">
        <f>+Insumos!H81</f>
        <v>166555</v>
      </c>
      <c r="H146" s="164">
        <f t="shared" si="0"/>
        <v>16656</v>
      </c>
    </row>
    <row r="147" spans="1:8" x14ac:dyDescent="0.2">
      <c r="A147" s="955" t="s">
        <v>336</v>
      </c>
      <c r="B147" s="956"/>
      <c r="C147" s="956"/>
      <c r="D147" s="957"/>
      <c r="E147" s="257" t="s">
        <v>121</v>
      </c>
      <c r="F147" s="264">
        <v>0.1</v>
      </c>
      <c r="G147" s="176">
        <f>+G144</f>
        <v>70131</v>
      </c>
      <c r="H147" s="164">
        <f t="shared" si="0"/>
        <v>7013</v>
      </c>
    </row>
    <row r="148" spans="1:8" ht="12.75" thickBot="1" x14ac:dyDescent="0.25">
      <c r="A148" s="949"/>
      <c r="B148" s="950"/>
      <c r="C148" s="950"/>
      <c r="D148" s="951"/>
      <c r="E148" s="259"/>
      <c r="F148" s="265"/>
      <c r="G148" s="260"/>
      <c r="H148" s="262"/>
    </row>
    <row r="149" spans="1:8" x14ac:dyDescent="0.2">
      <c r="A149" s="246"/>
      <c r="B149" s="247"/>
      <c r="C149" s="248"/>
      <c r="D149" s="247"/>
      <c r="E149" s="247"/>
      <c r="F149" s="266" t="s">
        <v>298</v>
      </c>
      <c r="G149" s="267"/>
      <c r="H149" s="190">
        <f>SUM(H144:H148)</f>
        <v>101290</v>
      </c>
    </row>
    <row r="150" spans="1:8" ht="12.75" thickBot="1" x14ac:dyDescent="0.25">
      <c r="A150" s="246"/>
      <c r="B150" s="247"/>
      <c r="C150" s="248"/>
      <c r="D150" s="247"/>
      <c r="E150" s="247"/>
      <c r="F150" s="268" t="s">
        <v>299</v>
      </c>
      <c r="G150" s="269">
        <v>0.05</v>
      </c>
      <c r="H150" s="160">
        <f>ROUND(+H149*G150,0)</f>
        <v>5065</v>
      </c>
    </row>
    <row r="151" spans="1:8" ht="12.75" thickBot="1" x14ac:dyDescent="0.25">
      <c r="A151" s="246"/>
      <c r="B151" s="247"/>
      <c r="C151" s="248"/>
      <c r="D151" s="247"/>
      <c r="E151" s="247"/>
      <c r="F151" s="270" t="s">
        <v>66</v>
      </c>
      <c r="G151" s="271"/>
      <c r="H151" s="193">
        <f>H149+H150</f>
        <v>106355</v>
      </c>
    </row>
    <row r="152" spans="1:8" ht="12.75" thickBot="1" x14ac:dyDescent="0.25">
      <c r="A152" s="246"/>
      <c r="B152" s="247"/>
      <c r="C152" s="248"/>
      <c r="D152" s="247"/>
      <c r="E152" s="247"/>
      <c r="F152" s="247"/>
      <c r="G152" s="247"/>
      <c r="H152" s="249"/>
    </row>
    <row r="153" spans="1:8" x14ac:dyDescent="0.2">
      <c r="A153" s="952" t="s">
        <v>300</v>
      </c>
      <c r="B153" s="953"/>
      <c r="C153" s="953"/>
      <c r="D153" s="953"/>
      <c r="E153" s="953"/>
      <c r="F153" s="953"/>
      <c r="G153" s="953"/>
      <c r="H153" s="954"/>
    </row>
    <row r="154" spans="1:8" x14ac:dyDescent="0.2">
      <c r="A154" s="941" t="s">
        <v>56</v>
      </c>
      <c r="B154" s="942"/>
      <c r="C154" s="942"/>
      <c r="D154" s="943"/>
      <c r="E154" s="250" t="s">
        <v>283</v>
      </c>
      <c r="F154" s="250" t="s">
        <v>148</v>
      </c>
      <c r="G154" s="250" t="s">
        <v>285</v>
      </c>
      <c r="H154" s="251" t="s">
        <v>60</v>
      </c>
    </row>
    <row r="155" spans="1:8" x14ac:dyDescent="0.2">
      <c r="A155" s="944"/>
      <c r="B155" s="636"/>
      <c r="C155" s="636"/>
      <c r="D155" s="945"/>
      <c r="E155" s="252" t="s">
        <v>301</v>
      </c>
      <c r="F155" s="252" t="s">
        <v>302</v>
      </c>
      <c r="G155" s="252" t="s">
        <v>288</v>
      </c>
      <c r="H155" s="253" t="s">
        <v>303</v>
      </c>
    </row>
    <row r="156" spans="1:8" x14ac:dyDescent="0.2">
      <c r="A156" s="946"/>
      <c r="B156" s="947"/>
      <c r="C156" s="947"/>
      <c r="D156" s="948"/>
      <c r="E156" s="254"/>
      <c r="F156" s="254" t="s">
        <v>304</v>
      </c>
      <c r="G156" s="255" t="s">
        <v>305</v>
      </c>
      <c r="H156" s="256"/>
    </row>
    <row r="157" spans="1:8" x14ac:dyDescent="0.2">
      <c r="A157" s="891" t="s">
        <v>306</v>
      </c>
      <c r="B157" s="892"/>
      <c r="C157" s="892"/>
      <c r="D157" s="893"/>
      <c r="E157" s="133">
        <v>2</v>
      </c>
      <c r="F157" s="176">
        <f>+F114</f>
        <v>77191</v>
      </c>
      <c r="G157" s="135">
        <v>18</v>
      </c>
      <c r="H157" s="164">
        <f>ROUND(+(E157*F157)/G157,0)</f>
        <v>8577</v>
      </c>
    </row>
    <row r="158" spans="1:8" x14ac:dyDescent="0.2">
      <c r="A158" s="867" t="s">
        <v>325</v>
      </c>
      <c r="B158" s="868"/>
      <c r="C158" s="868"/>
      <c r="D158" s="869"/>
      <c r="E158" s="133">
        <v>1</v>
      </c>
      <c r="F158" s="176">
        <f>+Insumos!H13</f>
        <v>150709</v>
      </c>
      <c r="G158" s="135">
        <f>+G157</f>
        <v>18</v>
      </c>
      <c r="H158" s="164">
        <f>ROUND(+(E158*F158)/G158,0)</f>
        <v>8373</v>
      </c>
    </row>
    <row r="159" spans="1:8" ht="12.75" thickBot="1" x14ac:dyDescent="0.25">
      <c r="A159" s="949"/>
      <c r="B159" s="950"/>
      <c r="C159" s="950"/>
      <c r="D159" s="951"/>
      <c r="E159" s="259"/>
      <c r="F159" s="260"/>
      <c r="G159" s="261"/>
      <c r="H159" s="262"/>
    </row>
    <row r="160" spans="1:8" ht="12.75" thickBot="1" x14ac:dyDescent="0.25">
      <c r="A160" s="246"/>
      <c r="B160" s="247"/>
      <c r="C160" s="248"/>
      <c r="D160" s="247"/>
      <c r="E160" s="247"/>
      <c r="F160" s="247"/>
      <c r="G160" s="263" t="s">
        <v>66</v>
      </c>
      <c r="H160" s="193">
        <f>+H157+H158</f>
        <v>16950</v>
      </c>
    </row>
    <row r="161" spans="1:11" ht="12.75" thickBot="1" x14ac:dyDescent="0.25">
      <c r="A161" s="246"/>
      <c r="B161" s="247"/>
      <c r="C161" s="248"/>
      <c r="D161" s="247"/>
      <c r="E161" s="247"/>
      <c r="F161" s="247"/>
      <c r="G161" s="247"/>
      <c r="H161" s="249"/>
    </row>
    <row r="162" spans="1:11" x14ac:dyDescent="0.2">
      <c r="A162" s="952" t="s">
        <v>308</v>
      </c>
      <c r="B162" s="953"/>
      <c r="C162" s="953"/>
      <c r="D162" s="953"/>
      <c r="E162" s="953"/>
      <c r="F162" s="953"/>
      <c r="G162" s="953"/>
      <c r="H162" s="954"/>
    </row>
    <row r="163" spans="1:11" x14ac:dyDescent="0.2">
      <c r="A163" s="941" t="s">
        <v>56</v>
      </c>
      <c r="B163" s="942"/>
      <c r="C163" s="942"/>
      <c r="D163" s="943"/>
      <c r="E163" s="250" t="s">
        <v>283</v>
      </c>
      <c r="F163" s="250" t="s">
        <v>309</v>
      </c>
      <c r="G163" s="250" t="s">
        <v>285</v>
      </c>
      <c r="H163" s="251" t="s">
        <v>60</v>
      </c>
    </row>
    <row r="164" spans="1:11" x14ac:dyDescent="0.2">
      <c r="A164" s="946"/>
      <c r="B164" s="947"/>
      <c r="C164" s="947"/>
      <c r="D164" s="948"/>
      <c r="E164" s="254" t="s">
        <v>310</v>
      </c>
      <c r="F164" s="254" t="s">
        <v>311</v>
      </c>
      <c r="G164" s="254" t="s">
        <v>312</v>
      </c>
      <c r="H164" s="256" t="s">
        <v>313</v>
      </c>
    </row>
    <row r="165" spans="1:11" ht="12.75" customHeight="1" x14ac:dyDescent="0.2">
      <c r="A165" s="867"/>
      <c r="B165" s="868"/>
      <c r="C165" s="868"/>
      <c r="D165" s="869"/>
      <c r="E165" s="166"/>
      <c r="F165" s="176"/>
      <c r="G165" s="205"/>
      <c r="H165" s="164"/>
    </row>
    <row r="166" spans="1:11" ht="12.75" thickBot="1" x14ac:dyDescent="0.25">
      <c r="A166" s="930"/>
      <c r="B166" s="931"/>
      <c r="C166" s="931"/>
      <c r="D166" s="932"/>
      <c r="E166" s="275"/>
      <c r="F166" s="276"/>
      <c r="G166" s="275"/>
      <c r="H166" s="277"/>
    </row>
    <row r="167" spans="1:11" ht="12.75" thickBot="1" x14ac:dyDescent="0.25">
      <c r="A167" s="246"/>
      <c r="B167" s="247"/>
      <c r="C167" s="248"/>
      <c r="D167" s="247"/>
      <c r="E167" s="247"/>
      <c r="F167" s="247"/>
      <c r="G167" s="263" t="s">
        <v>66</v>
      </c>
      <c r="H167" s="193">
        <f>SUM(H165:H166)</f>
        <v>0</v>
      </c>
    </row>
    <row r="168" spans="1:11" ht="12.75" thickBot="1" x14ac:dyDescent="0.25">
      <c r="A168" s="246"/>
      <c r="B168" s="247"/>
      <c r="C168" s="248"/>
      <c r="D168" s="247"/>
      <c r="E168" s="247"/>
      <c r="F168" s="247"/>
      <c r="G168" s="278"/>
      <c r="H168" s="279"/>
    </row>
    <row r="169" spans="1:11" x14ac:dyDescent="0.2">
      <c r="A169" s="246"/>
      <c r="B169" s="247"/>
      <c r="C169" s="248"/>
      <c r="D169" s="247"/>
      <c r="E169" s="933" t="s">
        <v>314</v>
      </c>
      <c r="F169" s="934"/>
      <c r="G169" s="935"/>
      <c r="H169" s="174">
        <f>ROUND(+H160+H151+H139+H167,0)</f>
        <v>125000</v>
      </c>
    </row>
    <row r="170" spans="1:11" ht="12.75" thickBot="1" x14ac:dyDescent="0.25">
      <c r="A170" s="246"/>
      <c r="B170" s="247"/>
      <c r="C170" s="248"/>
      <c r="D170" s="249"/>
      <c r="E170" s="936" t="s">
        <v>315</v>
      </c>
      <c r="F170" s="937"/>
      <c r="G170" s="281">
        <v>0</v>
      </c>
      <c r="H170" s="195">
        <v>0</v>
      </c>
    </row>
    <row r="171" spans="1:11" ht="12.75" thickBot="1" x14ac:dyDescent="0.25">
      <c r="A171" s="897" t="s">
        <v>350</v>
      </c>
      <c r="B171" s="898"/>
      <c r="C171" s="898"/>
      <c r="D171" s="899"/>
      <c r="E171" s="938" t="s">
        <v>316</v>
      </c>
      <c r="F171" s="939"/>
      <c r="G171" s="940"/>
      <c r="H171" s="140">
        <f>+H169+H170</f>
        <v>125000</v>
      </c>
      <c r="J171" s="282"/>
      <c r="K171" s="282"/>
    </row>
    <row r="172" spans="1:11" ht="12.75" thickBot="1" x14ac:dyDescent="0.25">
      <c r="A172" s="907" t="str">
        <f>+B128</f>
        <v>CONSTRUCCIÓN POZO PROFUNDO AMPLIACIÓN Y COMPLETAMIENTO</v>
      </c>
      <c r="B172" s="908"/>
      <c r="C172" s="908"/>
      <c r="D172" s="908"/>
      <c r="E172" s="908"/>
      <c r="F172" s="908"/>
      <c r="G172" s="908"/>
      <c r="H172" s="909"/>
    </row>
    <row r="173" spans="1:11" ht="12.75" thickBot="1" x14ac:dyDescent="0.25">
      <c r="A173" s="897" t="s">
        <v>349</v>
      </c>
      <c r="B173" s="898"/>
      <c r="C173" s="898"/>
      <c r="D173" s="898"/>
      <c r="E173" s="898"/>
      <c r="F173" s="898"/>
      <c r="G173" s="898"/>
      <c r="H173" s="899"/>
      <c r="K173" s="282"/>
    </row>
    <row r="174" spans="1:11" ht="12.75" thickBot="1" x14ac:dyDescent="0.25">
      <c r="A174" s="242" t="s">
        <v>280</v>
      </c>
      <c r="B174" s="295">
        <f>+B130</f>
        <v>1</v>
      </c>
      <c r="C174" s="963" t="str">
        <f>+C130</f>
        <v>PERFORACIÓN POZO EXPLORATORIO</v>
      </c>
      <c r="D174" s="964"/>
      <c r="E174" s="964"/>
      <c r="F174" s="964"/>
      <c r="G174" s="964"/>
      <c r="H174" s="965"/>
    </row>
    <row r="175" spans="1:11" ht="26.25" customHeight="1" thickBot="1" x14ac:dyDescent="0.25">
      <c r="A175" s="242" t="s">
        <v>281</v>
      </c>
      <c r="B175" s="296" t="str">
        <f>+'PRE Ampliacion y completamiento'!B11</f>
        <v>1.9</v>
      </c>
      <c r="C175" s="978" t="str">
        <f>+'PRE Ampliacion y completamiento'!C11:H11</f>
        <v>Suministro e instalación de filtros PVC de
6" para pozo RDE-21 40 metros de tuberia renurada para cada pozos.</v>
      </c>
      <c r="D175" s="978"/>
      <c r="E175" s="978"/>
      <c r="F175" s="978"/>
      <c r="G175" s="244" t="s">
        <v>168</v>
      </c>
      <c r="H175" s="245" t="str">
        <f>+'PRE Ampliacion y completamiento'!I11</f>
        <v>MT</v>
      </c>
    </row>
    <row r="176" spans="1:11" ht="12.75" thickBot="1" x14ac:dyDescent="0.25">
      <c r="A176" s="246"/>
      <c r="B176" s="247"/>
      <c r="C176" s="248"/>
      <c r="D176" s="247"/>
      <c r="E176" s="247"/>
      <c r="F176" s="247"/>
      <c r="G176" s="247"/>
      <c r="H176" s="249"/>
    </row>
    <row r="177" spans="1:8" x14ac:dyDescent="0.2">
      <c r="A177" s="933" t="s">
        <v>282</v>
      </c>
      <c r="B177" s="934"/>
      <c r="C177" s="934"/>
      <c r="D177" s="934"/>
      <c r="E177" s="934"/>
      <c r="F177" s="934"/>
      <c r="G177" s="934"/>
      <c r="H177" s="958"/>
    </row>
    <row r="178" spans="1:8" x14ac:dyDescent="0.2">
      <c r="A178" s="941" t="s">
        <v>56</v>
      </c>
      <c r="B178" s="942"/>
      <c r="C178" s="942"/>
      <c r="D178" s="943"/>
      <c r="E178" s="250" t="s">
        <v>283</v>
      </c>
      <c r="F178" s="250" t="s">
        <v>284</v>
      </c>
      <c r="G178" s="250" t="s">
        <v>285</v>
      </c>
      <c r="H178" s="251" t="s">
        <v>60</v>
      </c>
    </row>
    <row r="179" spans="1:8" x14ac:dyDescent="0.2">
      <c r="A179" s="944"/>
      <c r="B179" s="636"/>
      <c r="C179" s="636"/>
      <c r="D179" s="945"/>
      <c r="E179" s="252" t="s">
        <v>286</v>
      </c>
      <c r="F179" s="252" t="s">
        <v>287</v>
      </c>
      <c r="G179" s="252" t="s">
        <v>288</v>
      </c>
      <c r="H179" s="253" t="s">
        <v>289</v>
      </c>
    </row>
    <row r="180" spans="1:8" x14ac:dyDescent="0.2">
      <c r="A180" s="946"/>
      <c r="B180" s="947"/>
      <c r="C180" s="947"/>
      <c r="D180" s="948"/>
      <c r="E180" s="254"/>
      <c r="F180" s="254" t="s">
        <v>290</v>
      </c>
      <c r="G180" s="255" t="s">
        <v>291</v>
      </c>
      <c r="H180" s="256"/>
    </row>
    <row r="181" spans="1:8" x14ac:dyDescent="0.2">
      <c r="A181" s="959" t="s">
        <v>292</v>
      </c>
      <c r="B181" s="960"/>
      <c r="C181" s="960"/>
      <c r="D181" s="979"/>
      <c r="E181" s="257">
        <v>1</v>
      </c>
      <c r="F181" s="176">
        <f>+H205*0.1</f>
        <v>2542.4</v>
      </c>
      <c r="G181" s="258">
        <v>1</v>
      </c>
      <c r="H181" s="164">
        <f>ROUND(+(E181*F181)/G181,0)</f>
        <v>2542</v>
      </c>
    </row>
    <row r="182" spans="1:8" x14ac:dyDescent="0.2">
      <c r="A182" s="289"/>
      <c r="B182" s="290"/>
      <c r="C182" s="290"/>
      <c r="D182" s="291"/>
      <c r="E182" s="257"/>
      <c r="F182" s="283"/>
      <c r="G182" s="258"/>
      <c r="H182" s="284"/>
    </row>
    <row r="183" spans="1:8" ht="12.75" thickBot="1" x14ac:dyDescent="0.25">
      <c r="A183" s="292"/>
      <c r="B183" s="293"/>
      <c r="C183" s="293"/>
      <c r="D183" s="294"/>
      <c r="E183" s="259"/>
      <c r="F183" s="260"/>
      <c r="G183" s="261"/>
      <c r="H183" s="262"/>
    </row>
    <row r="184" spans="1:8" ht="12.75" thickBot="1" x14ac:dyDescent="0.25">
      <c r="A184" s="246"/>
      <c r="B184" s="247"/>
      <c r="C184" s="248"/>
      <c r="D184" s="247"/>
      <c r="E184" s="247"/>
      <c r="F184" s="247"/>
      <c r="G184" s="263" t="s">
        <v>66</v>
      </c>
      <c r="H184" s="193">
        <f>SUM(H181:H183)</f>
        <v>2542</v>
      </c>
    </row>
    <row r="185" spans="1:8" ht="12.75" thickBot="1" x14ac:dyDescent="0.25">
      <c r="A185" s="246"/>
      <c r="B185" s="247"/>
      <c r="C185" s="248"/>
      <c r="D185" s="247"/>
      <c r="E185" s="247"/>
      <c r="F185" s="247"/>
      <c r="G185" s="247"/>
      <c r="H185" s="249"/>
    </row>
    <row r="186" spans="1:8" x14ac:dyDescent="0.2">
      <c r="A186" s="952" t="s">
        <v>293</v>
      </c>
      <c r="B186" s="953"/>
      <c r="C186" s="953"/>
      <c r="D186" s="953"/>
      <c r="E186" s="953"/>
      <c r="F186" s="953"/>
      <c r="G186" s="953"/>
      <c r="H186" s="954"/>
    </row>
    <row r="187" spans="1:8" x14ac:dyDescent="0.2">
      <c r="A187" s="941" t="s">
        <v>56</v>
      </c>
      <c r="B187" s="942"/>
      <c r="C187" s="942"/>
      <c r="D187" s="943"/>
      <c r="E187" s="961" t="s">
        <v>168</v>
      </c>
      <c r="F187" s="250" t="s">
        <v>283</v>
      </c>
      <c r="G187" s="250" t="s">
        <v>294</v>
      </c>
      <c r="H187" s="251" t="s">
        <v>60</v>
      </c>
    </row>
    <row r="188" spans="1:8" x14ac:dyDescent="0.2">
      <c r="A188" s="946"/>
      <c r="B188" s="947"/>
      <c r="C188" s="947"/>
      <c r="D188" s="948"/>
      <c r="E188" s="962"/>
      <c r="F188" s="254" t="s">
        <v>295</v>
      </c>
      <c r="G188" s="254" t="s">
        <v>296</v>
      </c>
      <c r="H188" s="256" t="s">
        <v>297</v>
      </c>
    </row>
    <row r="189" spans="1:8" x14ac:dyDescent="0.2">
      <c r="A189" s="955" t="s">
        <v>352</v>
      </c>
      <c r="B189" s="956"/>
      <c r="C189" s="956"/>
      <c r="D189" s="957"/>
      <c r="E189" s="257">
        <v>1</v>
      </c>
      <c r="F189" s="264">
        <v>1</v>
      </c>
      <c r="G189" s="176">
        <v>144946</v>
      </c>
      <c r="H189" s="164">
        <f>ROUND(+F189*G189,0)</f>
        <v>144946</v>
      </c>
    </row>
    <row r="190" spans="1:8" x14ac:dyDescent="0.2">
      <c r="A190" s="955" t="s">
        <v>351</v>
      </c>
      <c r="B190" s="956"/>
      <c r="C190" s="956"/>
      <c r="D190" s="957"/>
      <c r="E190" s="257" t="s">
        <v>320</v>
      </c>
      <c r="F190" s="264">
        <v>0.1</v>
      </c>
      <c r="G190" s="176">
        <v>32566</v>
      </c>
      <c r="H190" s="164">
        <f t="shared" ref="H190:H192" si="1">ROUND(+F190*G190,0)</f>
        <v>3257</v>
      </c>
    </row>
    <row r="191" spans="1:8" x14ac:dyDescent="0.2">
      <c r="A191" s="955" t="s">
        <v>353</v>
      </c>
      <c r="B191" s="956"/>
      <c r="C191" s="956"/>
      <c r="D191" s="957"/>
      <c r="E191" s="257" t="s">
        <v>320</v>
      </c>
      <c r="F191" s="264">
        <v>0.1</v>
      </c>
      <c r="G191" s="176">
        <f>+G146</f>
        <v>166555</v>
      </c>
      <c r="H191" s="164">
        <f t="shared" si="1"/>
        <v>16656</v>
      </c>
    </row>
    <row r="192" spans="1:8" x14ac:dyDescent="0.2">
      <c r="A192" s="955" t="s">
        <v>336</v>
      </c>
      <c r="B192" s="956"/>
      <c r="C192" s="956"/>
      <c r="D192" s="957"/>
      <c r="E192" s="257" t="s">
        <v>121</v>
      </c>
      <c r="F192" s="264">
        <v>0.05</v>
      </c>
      <c r="G192" s="176">
        <f>+G145</f>
        <v>74901.25</v>
      </c>
      <c r="H192" s="164">
        <f t="shared" si="1"/>
        <v>3745</v>
      </c>
    </row>
    <row r="193" spans="1:8" ht="12.75" thickBot="1" x14ac:dyDescent="0.25">
      <c r="A193" s="949"/>
      <c r="B193" s="950"/>
      <c r="C193" s="950"/>
      <c r="D193" s="951"/>
      <c r="E193" s="259"/>
      <c r="F193" s="265"/>
      <c r="G193" s="260"/>
      <c r="H193" s="262"/>
    </row>
    <row r="194" spans="1:8" x14ac:dyDescent="0.2">
      <c r="A194" s="246"/>
      <c r="B194" s="247"/>
      <c r="C194" s="248"/>
      <c r="D194" s="247"/>
      <c r="E194" s="247"/>
      <c r="F194" s="266" t="s">
        <v>298</v>
      </c>
      <c r="G194" s="267"/>
      <c r="H194" s="190">
        <f>SUM(H189:H193)</f>
        <v>168604</v>
      </c>
    </row>
    <row r="195" spans="1:8" ht="12.75" thickBot="1" x14ac:dyDescent="0.25">
      <c r="A195" s="246"/>
      <c r="B195" s="247"/>
      <c r="C195" s="248"/>
      <c r="D195" s="247"/>
      <c r="E195" s="247"/>
      <c r="F195" s="268" t="s">
        <v>299</v>
      </c>
      <c r="G195" s="269">
        <v>0.05</v>
      </c>
      <c r="H195" s="160">
        <f>+H194*G195</f>
        <v>8430.2000000000007</v>
      </c>
    </row>
    <row r="196" spans="1:8" ht="12.75" thickBot="1" x14ac:dyDescent="0.25">
      <c r="A196" s="246"/>
      <c r="B196" s="247"/>
      <c r="C196" s="248"/>
      <c r="D196" s="247"/>
      <c r="E196" s="247"/>
      <c r="F196" s="270" t="s">
        <v>66</v>
      </c>
      <c r="G196" s="271"/>
      <c r="H196" s="193">
        <f>H194+H195</f>
        <v>177034.2</v>
      </c>
    </row>
    <row r="197" spans="1:8" ht="12.75" thickBot="1" x14ac:dyDescent="0.25">
      <c r="A197" s="246"/>
      <c r="B197" s="247"/>
      <c r="C197" s="248"/>
      <c r="D197" s="247"/>
      <c r="E197" s="247"/>
      <c r="F197" s="247"/>
      <c r="G197" s="247"/>
      <c r="H197" s="249"/>
    </row>
    <row r="198" spans="1:8" x14ac:dyDescent="0.2">
      <c r="A198" s="952" t="s">
        <v>300</v>
      </c>
      <c r="B198" s="953"/>
      <c r="C198" s="953"/>
      <c r="D198" s="953"/>
      <c r="E198" s="953"/>
      <c r="F198" s="953"/>
      <c r="G198" s="953"/>
      <c r="H198" s="954"/>
    </row>
    <row r="199" spans="1:8" x14ac:dyDescent="0.2">
      <c r="A199" s="941" t="s">
        <v>56</v>
      </c>
      <c r="B199" s="942"/>
      <c r="C199" s="942"/>
      <c r="D199" s="943"/>
      <c r="E199" s="250" t="s">
        <v>283</v>
      </c>
      <c r="F199" s="250" t="s">
        <v>148</v>
      </c>
      <c r="G199" s="250" t="s">
        <v>285</v>
      </c>
      <c r="H199" s="251" t="s">
        <v>60</v>
      </c>
    </row>
    <row r="200" spans="1:8" x14ac:dyDescent="0.2">
      <c r="A200" s="944"/>
      <c r="B200" s="636"/>
      <c r="C200" s="636"/>
      <c r="D200" s="945"/>
      <c r="E200" s="252" t="s">
        <v>301</v>
      </c>
      <c r="F200" s="252" t="s">
        <v>302</v>
      </c>
      <c r="G200" s="252" t="s">
        <v>288</v>
      </c>
      <c r="H200" s="253" t="s">
        <v>303</v>
      </c>
    </row>
    <row r="201" spans="1:8" x14ac:dyDescent="0.2">
      <c r="A201" s="946"/>
      <c r="B201" s="947"/>
      <c r="C201" s="947"/>
      <c r="D201" s="948"/>
      <c r="E201" s="254"/>
      <c r="F201" s="254" t="s">
        <v>304</v>
      </c>
      <c r="G201" s="255" t="s">
        <v>305</v>
      </c>
      <c r="H201" s="256"/>
    </row>
    <row r="202" spans="1:8" x14ac:dyDescent="0.2">
      <c r="A202" s="891" t="s">
        <v>306</v>
      </c>
      <c r="B202" s="892"/>
      <c r="C202" s="892"/>
      <c r="D202" s="893"/>
      <c r="E202" s="133">
        <v>2</v>
      </c>
      <c r="F202" s="206">
        <f>+F157</f>
        <v>77191</v>
      </c>
      <c r="G202" s="135">
        <v>12</v>
      </c>
      <c r="H202" s="164">
        <f>ROUND(+(E202*F202)/G202,0)</f>
        <v>12865</v>
      </c>
    </row>
    <row r="203" spans="1:8" x14ac:dyDescent="0.2">
      <c r="A203" s="867" t="s">
        <v>325</v>
      </c>
      <c r="B203" s="868"/>
      <c r="C203" s="868"/>
      <c r="D203" s="869"/>
      <c r="E203" s="133">
        <v>1</v>
      </c>
      <c r="F203" s="206">
        <f>+F158</f>
        <v>150709</v>
      </c>
      <c r="G203" s="135">
        <v>12</v>
      </c>
      <c r="H203" s="164">
        <f>ROUND(+(E203*F203)/G203,0)</f>
        <v>12559</v>
      </c>
    </row>
    <row r="204" spans="1:8" ht="12.75" thickBot="1" x14ac:dyDescent="0.25">
      <c r="A204" s="949"/>
      <c r="B204" s="950"/>
      <c r="C204" s="950"/>
      <c r="D204" s="951"/>
      <c r="E204" s="259"/>
      <c r="F204" s="260"/>
      <c r="G204" s="261"/>
      <c r="H204" s="262"/>
    </row>
    <row r="205" spans="1:8" ht="12.75" thickBot="1" x14ac:dyDescent="0.25">
      <c r="A205" s="246"/>
      <c r="B205" s="247"/>
      <c r="C205" s="248"/>
      <c r="D205" s="247"/>
      <c r="E205" s="247"/>
      <c r="F205" s="247"/>
      <c r="G205" s="263" t="s">
        <v>66</v>
      </c>
      <c r="H205" s="193">
        <f>+H202+H203</f>
        <v>25424</v>
      </c>
    </row>
    <row r="206" spans="1:8" ht="12.75" thickBot="1" x14ac:dyDescent="0.25">
      <c r="A206" s="246"/>
      <c r="B206" s="247"/>
      <c r="C206" s="248"/>
      <c r="D206" s="247"/>
      <c r="E206" s="247"/>
      <c r="F206" s="247"/>
      <c r="G206" s="247"/>
      <c r="H206" s="249"/>
    </row>
    <row r="207" spans="1:8" x14ac:dyDescent="0.2">
      <c r="A207" s="952" t="s">
        <v>308</v>
      </c>
      <c r="B207" s="953"/>
      <c r="C207" s="953"/>
      <c r="D207" s="953"/>
      <c r="E207" s="953"/>
      <c r="F207" s="953"/>
      <c r="G207" s="953"/>
      <c r="H207" s="954"/>
    </row>
    <row r="208" spans="1:8" x14ac:dyDescent="0.2">
      <c r="A208" s="941" t="s">
        <v>56</v>
      </c>
      <c r="B208" s="942"/>
      <c r="C208" s="942"/>
      <c r="D208" s="943"/>
      <c r="E208" s="250" t="s">
        <v>283</v>
      </c>
      <c r="F208" s="250" t="s">
        <v>309</v>
      </c>
      <c r="G208" s="250" t="s">
        <v>285</v>
      </c>
      <c r="H208" s="251" t="s">
        <v>60</v>
      </c>
    </row>
    <row r="209" spans="1:12" x14ac:dyDescent="0.2">
      <c r="A209" s="946"/>
      <c r="B209" s="947"/>
      <c r="C209" s="947"/>
      <c r="D209" s="948"/>
      <c r="E209" s="254" t="s">
        <v>310</v>
      </c>
      <c r="F209" s="254" t="s">
        <v>311</v>
      </c>
      <c r="G209" s="254" t="s">
        <v>312</v>
      </c>
      <c r="H209" s="256" t="s">
        <v>313</v>
      </c>
    </row>
    <row r="210" spans="1:12" ht="12.75" customHeight="1" x14ac:dyDescent="0.2">
      <c r="A210" s="867"/>
      <c r="B210" s="868"/>
      <c r="C210" s="868"/>
      <c r="D210" s="869"/>
      <c r="E210" s="166"/>
      <c r="F210" s="176"/>
      <c r="G210" s="205"/>
      <c r="H210" s="164"/>
    </row>
    <row r="211" spans="1:12" x14ac:dyDescent="0.2">
      <c r="A211" s="867"/>
      <c r="B211" s="868"/>
      <c r="C211" s="868"/>
      <c r="D211" s="869"/>
      <c r="E211" s="166"/>
      <c r="F211" s="176"/>
      <c r="G211" s="205"/>
      <c r="H211" s="164"/>
    </row>
    <row r="212" spans="1:12" ht="12.75" thickBot="1" x14ac:dyDescent="0.25">
      <c r="A212" s="930"/>
      <c r="B212" s="931"/>
      <c r="C212" s="931"/>
      <c r="D212" s="932"/>
      <c r="E212" s="275"/>
      <c r="F212" s="276"/>
      <c r="G212" s="275"/>
      <c r="H212" s="277"/>
    </row>
    <row r="213" spans="1:12" ht="12.75" thickBot="1" x14ac:dyDescent="0.25">
      <c r="A213" s="246"/>
      <c r="B213" s="247"/>
      <c r="C213" s="248"/>
      <c r="D213" s="247"/>
      <c r="E213" s="247"/>
      <c r="F213" s="247"/>
      <c r="G213" s="263" t="s">
        <v>66</v>
      </c>
      <c r="H213" s="140">
        <f>SUM(H210:H212)</f>
        <v>0</v>
      </c>
    </row>
    <row r="214" spans="1:12" ht="12.75" thickBot="1" x14ac:dyDescent="0.25">
      <c r="A214" s="246"/>
      <c r="B214" s="247"/>
      <c r="C214" s="248"/>
      <c r="D214" s="247"/>
      <c r="E214" s="247"/>
      <c r="F214" s="247"/>
      <c r="G214" s="278"/>
      <c r="H214" s="279"/>
    </row>
    <row r="215" spans="1:12" x14ac:dyDescent="0.2">
      <c r="A215" s="246"/>
      <c r="B215" s="247"/>
      <c r="C215" s="248"/>
      <c r="D215" s="247"/>
      <c r="E215" s="933" t="s">
        <v>314</v>
      </c>
      <c r="F215" s="934"/>
      <c r="G215" s="935"/>
      <c r="H215" s="220">
        <f>ROUND(+H205+H196+H184+H213,0)</f>
        <v>205000</v>
      </c>
    </row>
    <row r="216" spans="1:12" ht="12.75" thickBot="1" x14ac:dyDescent="0.25">
      <c r="A216" s="246"/>
      <c r="B216" s="247"/>
      <c r="C216" s="248"/>
      <c r="D216" s="249"/>
      <c r="E216" s="980" t="s">
        <v>315</v>
      </c>
      <c r="F216" s="981"/>
      <c r="G216" s="297">
        <v>0</v>
      </c>
      <c r="H216" s="298">
        <v>0</v>
      </c>
    </row>
    <row r="217" spans="1:12" ht="12.75" thickBot="1" x14ac:dyDescent="0.25">
      <c r="A217" s="897" t="s">
        <v>350</v>
      </c>
      <c r="B217" s="898"/>
      <c r="C217" s="898"/>
      <c r="D217" s="899"/>
      <c r="E217" s="982" t="s">
        <v>316</v>
      </c>
      <c r="F217" s="983"/>
      <c r="G217" s="984"/>
      <c r="H217" s="232">
        <f>+H215+H216</f>
        <v>205000</v>
      </c>
      <c r="J217" s="282"/>
      <c r="L217" s="282"/>
    </row>
    <row r="218" spans="1:12" ht="12.75" thickBot="1" x14ac:dyDescent="0.25">
      <c r="A218" s="907" t="str">
        <f>+A172</f>
        <v>CONSTRUCCIÓN POZO PROFUNDO AMPLIACIÓN Y COMPLETAMIENTO</v>
      </c>
      <c r="B218" s="908"/>
      <c r="C218" s="908"/>
      <c r="D218" s="908"/>
      <c r="E218" s="908"/>
      <c r="F218" s="908"/>
      <c r="G218" s="908"/>
      <c r="H218" s="909"/>
    </row>
    <row r="219" spans="1:12" ht="12.75" thickBot="1" x14ac:dyDescent="0.25">
      <c r="A219" s="897" t="s">
        <v>349</v>
      </c>
      <c r="B219" s="898"/>
      <c r="C219" s="898"/>
      <c r="D219" s="898"/>
      <c r="E219" s="898"/>
      <c r="F219" s="898"/>
      <c r="G219" s="898"/>
      <c r="H219" s="899"/>
    </row>
    <row r="220" spans="1:12" ht="12.75" thickBot="1" x14ac:dyDescent="0.25">
      <c r="A220" s="242" t="s">
        <v>280</v>
      </c>
      <c r="B220" s="295">
        <f>+B174</f>
        <v>1</v>
      </c>
      <c r="C220" s="963" t="str">
        <f>+C174</f>
        <v>PERFORACIÓN POZO EXPLORATORIO</v>
      </c>
      <c r="D220" s="964"/>
      <c r="E220" s="964"/>
      <c r="F220" s="964"/>
      <c r="G220" s="964"/>
      <c r="H220" s="965"/>
    </row>
    <row r="221" spans="1:12" ht="12.75" thickBot="1" x14ac:dyDescent="0.25">
      <c r="A221" s="242" t="s">
        <v>281</v>
      </c>
      <c r="B221" s="296" t="str">
        <f>+'PRE Ampliacion y completamiento'!B12</f>
        <v>1.10</v>
      </c>
      <c r="C221" s="964" t="str">
        <f>+'PRE Ampliacion y completamiento'!C12:H12</f>
        <v xml:space="preserve">Suministro  e  instalación  de  gravilla seleccionada contrasporte, suministro de 4 m3 para cada uno de los pozos. </v>
      </c>
      <c r="D221" s="964"/>
      <c r="E221" s="964"/>
      <c r="F221" s="964"/>
      <c r="G221" s="244" t="s">
        <v>168</v>
      </c>
      <c r="H221" s="245" t="str">
        <f>+'PRE Ampliacion y completamiento'!I12</f>
        <v>M3</v>
      </c>
    </row>
    <row r="222" spans="1:12" ht="12.75" thickBot="1" x14ac:dyDescent="0.25">
      <c r="A222" s="246"/>
      <c r="B222" s="247"/>
      <c r="C222" s="248"/>
      <c r="D222" s="247"/>
      <c r="E222" s="247"/>
      <c r="F222" s="247"/>
      <c r="G222" s="247"/>
      <c r="H222" s="249"/>
    </row>
    <row r="223" spans="1:12" x14ac:dyDescent="0.2">
      <c r="A223" s="933" t="s">
        <v>282</v>
      </c>
      <c r="B223" s="934"/>
      <c r="C223" s="934"/>
      <c r="D223" s="934"/>
      <c r="E223" s="934"/>
      <c r="F223" s="934"/>
      <c r="G223" s="934"/>
      <c r="H223" s="958"/>
    </row>
    <row r="224" spans="1:12" x14ac:dyDescent="0.2">
      <c r="A224" s="941" t="s">
        <v>56</v>
      </c>
      <c r="B224" s="942"/>
      <c r="C224" s="942"/>
      <c r="D224" s="943"/>
      <c r="E224" s="250" t="s">
        <v>283</v>
      </c>
      <c r="F224" s="250" t="s">
        <v>284</v>
      </c>
      <c r="G224" s="250" t="s">
        <v>285</v>
      </c>
      <c r="H224" s="251" t="s">
        <v>60</v>
      </c>
    </row>
    <row r="225" spans="1:8" x14ac:dyDescent="0.2">
      <c r="A225" s="944"/>
      <c r="B225" s="636"/>
      <c r="C225" s="636"/>
      <c r="D225" s="945"/>
      <c r="E225" s="252" t="s">
        <v>286</v>
      </c>
      <c r="F225" s="252" t="s">
        <v>287</v>
      </c>
      <c r="G225" s="252" t="s">
        <v>288</v>
      </c>
      <c r="H225" s="253" t="s">
        <v>289</v>
      </c>
    </row>
    <row r="226" spans="1:8" x14ac:dyDescent="0.2">
      <c r="A226" s="946"/>
      <c r="B226" s="947"/>
      <c r="C226" s="947"/>
      <c r="D226" s="948"/>
      <c r="E226" s="254"/>
      <c r="F226" s="254" t="s">
        <v>290</v>
      </c>
      <c r="G226" s="255" t="s">
        <v>291</v>
      </c>
      <c r="H226" s="256"/>
    </row>
    <row r="227" spans="1:8" x14ac:dyDescent="0.2">
      <c r="A227" s="959" t="s">
        <v>292</v>
      </c>
      <c r="B227" s="960"/>
      <c r="C227" s="960"/>
      <c r="D227" s="979"/>
      <c r="E227" s="257">
        <v>1</v>
      </c>
      <c r="F227" s="176">
        <f>+H248*0.1-1693</f>
        <v>13745.2</v>
      </c>
      <c r="G227" s="258">
        <v>1</v>
      </c>
      <c r="H227" s="164">
        <f>ROUND(+(E227*F227)/G227,0)</f>
        <v>13745</v>
      </c>
    </row>
    <row r="228" spans="1:8" ht="12.75" thickBot="1" x14ac:dyDescent="0.25">
      <c r="A228" s="292"/>
      <c r="B228" s="293"/>
      <c r="C228" s="293"/>
      <c r="D228" s="294"/>
      <c r="E228" s="259"/>
      <c r="F228" s="260"/>
      <c r="G228" s="261"/>
      <c r="H228" s="262"/>
    </row>
    <row r="229" spans="1:8" ht="12.75" thickBot="1" x14ac:dyDescent="0.25">
      <c r="A229" s="246"/>
      <c r="B229" s="247"/>
      <c r="C229" s="248"/>
      <c r="D229" s="247"/>
      <c r="E229" s="247"/>
      <c r="F229" s="247"/>
      <c r="G229" s="263" t="s">
        <v>66</v>
      </c>
      <c r="H229" s="193">
        <f>SUM(H227:H228)</f>
        <v>13745</v>
      </c>
    </row>
    <row r="230" spans="1:8" ht="12.75" thickBot="1" x14ac:dyDescent="0.25">
      <c r="A230" s="246"/>
      <c r="B230" s="247"/>
      <c r="C230" s="248"/>
      <c r="D230" s="247"/>
      <c r="E230" s="247"/>
      <c r="F230" s="247"/>
      <c r="G230" s="247"/>
      <c r="H230" s="249"/>
    </row>
    <row r="231" spans="1:8" x14ac:dyDescent="0.2">
      <c r="A231" s="952" t="s">
        <v>293</v>
      </c>
      <c r="B231" s="953"/>
      <c r="C231" s="953"/>
      <c r="D231" s="953"/>
      <c r="E231" s="953"/>
      <c r="F231" s="953"/>
      <c r="G231" s="953"/>
      <c r="H231" s="954"/>
    </row>
    <row r="232" spans="1:8" x14ac:dyDescent="0.2">
      <c r="A232" s="941" t="s">
        <v>56</v>
      </c>
      <c r="B232" s="942"/>
      <c r="C232" s="942"/>
      <c r="D232" s="943"/>
      <c r="E232" s="961" t="s">
        <v>168</v>
      </c>
      <c r="F232" s="250" t="s">
        <v>283</v>
      </c>
      <c r="G232" s="250" t="s">
        <v>294</v>
      </c>
      <c r="H232" s="251" t="s">
        <v>60</v>
      </c>
    </row>
    <row r="233" spans="1:8" x14ac:dyDescent="0.2">
      <c r="A233" s="946"/>
      <c r="B233" s="947"/>
      <c r="C233" s="947"/>
      <c r="D233" s="948"/>
      <c r="E233" s="962"/>
      <c r="F233" s="254" t="s">
        <v>295</v>
      </c>
      <c r="G233" s="254" t="s">
        <v>296</v>
      </c>
      <c r="H233" s="256" t="s">
        <v>297</v>
      </c>
    </row>
    <row r="234" spans="1:8" x14ac:dyDescent="0.2">
      <c r="A234" s="955" t="s">
        <v>326</v>
      </c>
      <c r="B234" s="956"/>
      <c r="C234" s="956"/>
      <c r="D234" s="957"/>
      <c r="E234" s="257" t="s">
        <v>14</v>
      </c>
      <c r="F234" s="264">
        <v>1</v>
      </c>
      <c r="G234" s="176">
        <v>130000</v>
      </c>
      <c r="H234" s="164">
        <f>+F234*G234</f>
        <v>130000</v>
      </c>
    </row>
    <row r="235" spans="1:8" x14ac:dyDescent="0.2">
      <c r="A235" s="289"/>
      <c r="B235" s="290"/>
      <c r="C235" s="290"/>
      <c r="D235" s="291"/>
      <c r="E235" s="257"/>
      <c r="F235" s="264"/>
      <c r="G235" s="283"/>
      <c r="H235" s="284"/>
    </row>
    <row r="236" spans="1:8" ht="12.75" thickBot="1" x14ac:dyDescent="0.25">
      <c r="A236" s="949"/>
      <c r="B236" s="950"/>
      <c r="C236" s="950"/>
      <c r="D236" s="951"/>
      <c r="E236" s="259"/>
      <c r="F236" s="265"/>
      <c r="G236" s="260"/>
      <c r="H236" s="262"/>
    </row>
    <row r="237" spans="1:8" x14ac:dyDescent="0.2">
      <c r="A237" s="246"/>
      <c r="B237" s="247"/>
      <c r="C237" s="248"/>
      <c r="D237" s="247"/>
      <c r="E237" s="247"/>
      <c r="F237" s="266" t="s">
        <v>298</v>
      </c>
      <c r="G237" s="267"/>
      <c r="H237" s="190">
        <f>SUM(H234:H236)</f>
        <v>130000</v>
      </c>
    </row>
    <row r="238" spans="1:8" ht="12.75" thickBot="1" x14ac:dyDescent="0.25">
      <c r="A238" s="246"/>
      <c r="B238" s="247"/>
      <c r="C238" s="248"/>
      <c r="D238" s="247"/>
      <c r="E238" s="247"/>
      <c r="F238" s="268" t="s">
        <v>299</v>
      </c>
      <c r="G238" s="269">
        <v>0.05</v>
      </c>
      <c r="H238" s="160">
        <f>+H237*G238</f>
        <v>6500</v>
      </c>
    </row>
    <row r="239" spans="1:8" ht="12.75" thickBot="1" x14ac:dyDescent="0.25">
      <c r="A239" s="246"/>
      <c r="B239" s="247"/>
      <c r="C239" s="248"/>
      <c r="D239" s="247"/>
      <c r="E239" s="247"/>
      <c r="F239" s="270" t="s">
        <v>66</v>
      </c>
      <c r="G239" s="271"/>
      <c r="H239" s="193">
        <f>H237+H238</f>
        <v>136500</v>
      </c>
    </row>
    <row r="240" spans="1:8" ht="12.75" thickBot="1" x14ac:dyDescent="0.25">
      <c r="A240" s="246"/>
      <c r="B240" s="247"/>
      <c r="C240" s="248"/>
      <c r="D240" s="247"/>
      <c r="E240" s="247"/>
      <c r="F240" s="247"/>
      <c r="G240" s="247"/>
      <c r="H240" s="249"/>
    </row>
    <row r="241" spans="1:8" x14ac:dyDescent="0.2">
      <c r="A241" s="952" t="s">
        <v>300</v>
      </c>
      <c r="B241" s="953"/>
      <c r="C241" s="953"/>
      <c r="D241" s="953"/>
      <c r="E241" s="953"/>
      <c r="F241" s="953"/>
      <c r="G241" s="953"/>
      <c r="H241" s="954"/>
    </row>
    <row r="242" spans="1:8" x14ac:dyDescent="0.2">
      <c r="A242" s="941" t="s">
        <v>56</v>
      </c>
      <c r="B242" s="942"/>
      <c r="C242" s="942"/>
      <c r="D242" s="943"/>
      <c r="E242" s="250" t="s">
        <v>283</v>
      </c>
      <c r="F242" s="250" t="s">
        <v>148</v>
      </c>
      <c r="G242" s="250" t="s">
        <v>285</v>
      </c>
      <c r="H242" s="251" t="s">
        <v>60</v>
      </c>
    </row>
    <row r="243" spans="1:8" x14ac:dyDescent="0.2">
      <c r="A243" s="944"/>
      <c r="B243" s="636"/>
      <c r="C243" s="636"/>
      <c r="D243" s="945"/>
      <c r="E243" s="252" t="s">
        <v>301</v>
      </c>
      <c r="F243" s="252" t="s">
        <v>302</v>
      </c>
      <c r="G243" s="252" t="s">
        <v>288</v>
      </c>
      <c r="H243" s="253" t="s">
        <v>303</v>
      </c>
    </row>
    <row r="244" spans="1:8" x14ac:dyDescent="0.2">
      <c r="A244" s="946"/>
      <c r="B244" s="947"/>
      <c r="C244" s="947"/>
      <c r="D244" s="948"/>
      <c r="E244" s="254"/>
      <c r="F244" s="254" t="s">
        <v>304</v>
      </c>
      <c r="G244" s="255" t="s">
        <v>305</v>
      </c>
      <c r="H244" s="256"/>
    </row>
    <row r="245" spans="1:8" x14ac:dyDescent="0.2">
      <c r="A245" s="891" t="s">
        <v>306</v>
      </c>
      <c r="B245" s="892"/>
      <c r="C245" s="892"/>
      <c r="D245" s="893"/>
      <c r="E245" s="133">
        <v>3</v>
      </c>
      <c r="F245" s="176">
        <f>+F202</f>
        <v>77191</v>
      </c>
      <c r="G245" s="135">
        <v>1.5</v>
      </c>
      <c r="H245" s="164">
        <f>+(E245*F245)/G245</f>
        <v>154382</v>
      </c>
    </row>
    <row r="246" spans="1:8" x14ac:dyDescent="0.2">
      <c r="A246" s="867"/>
      <c r="B246" s="868"/>
      <c r="C246" s="868"/>
      <c r="D246" s="869"/>
      <c r="E246" s="133"/>
      <c r="F246" s="149"/>
      <c r="G246" s="135"/>
      <c r="H246" s="150"/>
    </row>
    <row r="247" spans="1:8" ht="12.75" thickBot="1" x14ac:dyDescent="0.25">
      <c r="A247" s="949"/>
      <c r="B247" s="950"/>
      <c r="C247" s="950"/>
      <c r="D247" s="951"/>
      <c r="E247" s="259"/>
      <c r="F247" s="260"/>
      <c r="G247" s="261"/>
      <c r="H247" s="262"/>
    </row>
    <row r="248" spans="1:8" ht="12.75" thickBot="1" x14ac:dyDescent="0.25">
      <c r="A248" s="246"/>
      <c r="B248" s="247"/>
      <c r="C248" s="248"/>
      <c r="D248" s="247"/>
      <c r="E248" s="247"/>
      <c r="F248" s="247"/>
      <c r="G248" s="263" t="s">
        <v>66</v>
      </c>
      <c r="H248" s="140">
        <f>+H245+H246</f>
        <v>154382</v>
      </c>
    </row>
    <row r="249" spans="1:8" ht="12.75" thickBot="1" x14ac:dyDescent="0.25">
      <c r="A249" s="246"/>
      <c r="B249" s="247"/>
      <c r="C249" s="248"/>
      <c r="D249" s="247"/>
      <c r="E249" s="247"/>
      <c r="F249" s="247"/>
      <c r="G249" s="247"/>
      <c r="H249" s="249"/>
    </row>
    <row r="250" spans="1:8" x14ac:dyDescent="0.2">
      <c r="A250" s="952" t="s">
        <v>308</v>
      </c>
      <c r="B250" s="953"/>
      <c r="C250" s="953"/>
      <c r="D250" s="953"/>
      <c r="E250" s="953"/>
      <c r="F250" s="953"/>
      <c r="G250" s="953"/>
      <c r="H250" s="954"/>
    </row>
    <row r="251" spans="1:8" x14ac:dyDescent="0.2">
      <c r="A251" s="941" t="s">
        <v>56</v>
      </c>
      <c r="B251" s="942"/>
      <c r="C251" s="942"/>
      <c r="D251" s="943"/>
      <c r="E251" s="250" t="s">
        <v>283</v>
      </c>
      <c r="F251" s="250" t="s">
        <v>309</v>
      </c>
      <c r="G251" s="250" t="s">
        <v>285</v>
      </c>
      <c r="H251" s="251" t="s">
        <v>60</v>
      </c>
    </row>
    <row r="252" spans="1:8" x14ac:dyDescent="0.2">
      <c r="A252" s="946"/>
      <c r="B252" s="947"/>
      <c r="C252" s="947"/>
      <c r="D252" s="948"/>
      <c r="E252" s="254" t="s">
        <v>310</v>
      </c>
      <c r="F252" s="254" t="s">
        <v>311</v>
      </c>
      <c r="G252" s="254" t="s">
        <v>312</v>
      </c>
      <c r="H252" s="256" t="s">
        <v>313</v>
      </c>
    </row>
    <row r="253" spans="1:8" ht="12.75" customHeight="1" x14ac:dyDescent="0.2">
      <c r="A253" s="867" t="s">
        <v>340</v>
      </c>
      <c r="B253" s="868"/>
      <c r="C253" s="868"/>
      <c r="D253" s="869"/>
      <c r="E253" s="166">
        <v>1</v>
      </c>
      <c r="F253" s="176">
        <f>+'APUs PE'!F36</f>
        <v>4537314</v>
      </c>
      <c r="G253" s="204">
        <v>0.01</v>
      </c>
      <c r="H253" s="164">
        <f>+E253*G253*F253</f>
        <v>45373.14</v>
      </c>
    </row>
    <row r="254" spans="1:8" x14ac:dyDescent="0.2">
      <c r="A254" s="867"/>
      <c r="B254" s="868"/>
      <c r="C254" s="868"/>
      <c r="D254" s="869"/>
      <c r="E254" s="166"/>
      <c r="F254" s="176"/>
      <c r="G254" s="205"/>
      <c r="H254" s="164"/>
    </row>
    <row r="255" spans="1:8" ht="12.75" thickBot="1" x14ac:dyDescent="0.25">
      <c r="A255" s="930"/>
      <c r="B255" s="931"/>
      <c r="C255" s="931"/>
      <c r="D255" s="932"/>
      <c r="E255" s="275"/>
      <c r="F255" s="276"/>
      <c r="G255" s="275"/>
      <c r="H255" s="277"/>
    </row>
    <row r="256" spans="1:8" ht="12.75" thickBot="1" x14ac:dyDescent="0.25">
      <c r="A256" s="246"/>
      <c r="B256" s="247"/>
      <c r="C256" s="248"/>
      <c r="D256" s="247"/>
      <c r="E256" s="247"/>
      <c r="F256" s="247"/>
      <c r="G256" s="263" t="s">
        <v>66</v>
      </c>
      <c r="H256" s="193">
        <f>SUM(H253:H255)</f>
        <v>45373.14</v>
      </c>
    </row>
    <row r="257" spans="1:12" ht="12.75" thickBot="1" x14ac:dyDescent="0.25">
      <c r="A257" s="246"/>
      <c r="B257" s="247"/>
      <c r="C257" s="248"/>
      <c r="D257" s="247"/>
      <c r="E257" s="247"/>
      <c r="F257" s="247"/>
      <c r="G257" s="278"/>
      <c r="H257" s="299"/>
    </row>
    <row r="258" spans="1:12" x14ac:dyDescent="0.2">
      <c r="A258" s="246"/>
      <c r="B258" s="247"/>
      <c r="C258" s="248"/>
      <c r="D258" s="247"/>
      <c r="E258" s="933" t="s">
        <v>314</v>
      </c>
      <c r="F258" s="934"/>
      <c r="G258" s="935"/>
      <c r="H258" s="220">
        <f>ROUND(+H248+H239+H229+H256,0)</f>
        <v>350000</v>
      </c>
    </row>
    <row r="259" spans="1:12" ht="12.75" thickBot="1" x14ac:dyDescent="0.25">
      <c r="A259" s="246"/>
      <c r="B259" s="247"/>
      <c r="C259" s="248"/>
      <c r="D259" s="249"/>
      <c r="E259" s="936" t="s">
        <v>315</v>
      </c>
      <c r="F259" s="937"/>
      <c r="G259" s="281">
        <v>0</v>
      </c>
      <c r="H259" s="228">
        <v>0</v>
      </c>
    </row>
    <row r="260" spans="1:12" ht="12.75" thickBot="1" x14ac:dyDescent="0.25">
      <c r="A260" s="897" t="s">
        <v>350</v>
      </c>
      <c r="B260" s="898"/>
      <c r="C260" s="898"/>
      <c r="D260" s="899"/>
      <c r="E260" s="938" t="s">
        <v>316</v>
      </c>
      <c r="F260" s="939"/>
      <c r="G260" s="940"/>
      <c r="H260" s="193">
        <f>+H258+H259</f>
        <v>350000</v>
      </c>
      <c r="J260" s="282"/>
      <c r="L260" s="305"/>
    </row>
    <row r="261" spans="1:12" ht="12.75" thickBot="1" x14ac:dyDescent="0.25">
      <c r="A261" s="907" t="str">
        <f>+A218</f>
        <v>CONSTRUCCIÓN POZO PROFUNDO AMPLIACIÓN Y COMPLETAMIENTO</v>
      </c>
      <c r="B261" s="908"/>
      <c r="C261" s="908"/>
      <c r="D261" s="908"/>
      <c r="E261" s="908"/>
      <c r="F261" s="908"/>
      <c r="G261" s="908"/>
      <c r="H261" s="909"/>
    </row>
    <row r="262" spans="1:12" ht="12.75" thickBot="1" x14ac:dyDescent="0.25">
      <c r="A262" s="897" t="s">
        <v>349</v>
      </c>
      <c r="B262" s="898"/>
      <c r="C262" s="898"/>
      <c r="D262" s="898"/>
      <c r="E262" s="898"/>
      <c r="F262" s="898"/>
      <c r="G262" s="898"/>
      <c r="H262" s="899"/>
    </row>
    <row r="263" spans="1:12" ht="12.75" thickBot="1" x14ac:dyDescent="0.25">
      <c r="A263" s="242" t="s">
        <v>280</v>
      </c>
      <c r="B263" s="310" t="str">
        <f>+'PRE Ampliacion y completamiento'!B13</f>
        <v>2</v>
      </c>
      <c r="C263" s="963" t="str">
        <f>+'PRE Ampliacion y completamiento'!C13:H13</f>
        <v>COMPLEMENTOS Y SISTEMA DE BOMBEO</v>
      </c>
      <c r="D263" s="964"/>
      <c r="E263" s="964"/>
      <c r="F263" s="964"/>
      <c r="G263" s="964"/>
      <c r="H263" s="965"/>
    </row>
    <row r="264" spans="1:12" ht="29.25" customHeight="1" thickBot="1" x14ac:dyDescent="0.25">
      <c r="A264" s="242" t="s">
        <v>281</v>
      </c>
      <c r="B264" s="296" t="str">
        <f>+'PRE Ampliacion y completamiento'!B17</f>
        <v>2.4</v>
      </c>
      <c r="C264" s="978" t="str">
        <f>+'PRE Ampliacion y completamiento'!C17:H17</f>
        <v>Construcción de sello sanitario y placa de
Concreto, Construcción de la base del pozo de
0,4 x 0,4 x 1,0 mts con concreto de 3500 psi.</v>
      </c>
      <c r="D264" s="978"/>
      <c r="E264" s="978"/>
      <c r="F264" s="978"/>
      <c r="G264" s="244" t="s">
        <v>168</v>
      </c>
      <c r="H264" s="245" t="str">
        <f>+'PRE Ampliacion y completamiento'!I17</f>
        <v>POZO</v>
      </c>
    </row>
    <row r="265" spans="1:12" ht="12.75" thickBot="1" x14ac:dyDescent="0.25">
      <c r="A265" s="246"/>
      <c r="B265" s="247"/>
      <c r="C265" s="248"/>
      <c r="D265" s="247"/>
      <c r="E265" s="247"/>
      <c r="F265" s="247"/>
      <c r="G265" s="247"/>
      <c r="H265" s="249"/>
    </row>
    <row r="266" spans="1:12" x14ac:dyDescent="0.2">
      <c r="A266" s="933" t="s">
        <v>282</v>
      </c>
      <c r="B266" s="934"/>
      <c r="C266" s="934"/>
      <c r="D266" s="934"/>
      <c r="E266" s="934"/>
      <c r="F266" s="934"/>
      <c r="G266" s="934"/>
      <c r="H266" s="958"/>
    </row>
    <row r="267" spans="1:12" x14ac:dyDescent="0.2">
      <c r="A267" s="941" t="s">
        <v>56</v>
      </c>
      <c r="B267" s="942"/>
      <c r="C267" s="942"/>
      <c r="D267" s="943"/>
      <c r="E267" s="250" t="s">
        <v>283</v>
      </c>
      <c r="F267" s="250" t="s">
        <v>284</v>
      </c>
      <c r="G267" s="250" t="s">
        <v>285</v>
      </c>
      <c r="H267" s="251" t="s">
        <v>60</v>
      </c>
    </row>
    <row r="268" spans="1:12" x14ac:dyDescent="0.2">
      <c r="A268" s="944"/>
      <c r="B268" s="636"/>
      <c r="C268" s="636"/>
      <c r="D268" s="945"/>
      <c r="E268" s="252" t="s">
        <v>286</v>
      </c>
      <c r="F268" s="252" t="s">
        <v>287</v>
      </c>
      <c r="G268" s="252" t="s">
        <v>288</v>
      </c>
      <c r="H268" s="253" t="s">
        <v>289</v>
      </c>
    </row>
    <row r="269" spans="1:12" x14ac:dyDescent="0.2">
      <c r="A269" s="946"/>
      <c r="B269" s="947"/>
      <c r="C269" s="947"/>
      <c r="D269" s="948"/>
      <c r="E269" s="254"/>
      <c r="F269" s="254" t="s">
        <v>290</v>
      </c>
      <c r="G269" s="255" t="s">
        <v>291</v>
      </c>
      <c r="H269" s="256"/>
    </row>
    <row r="270" spans="1:12" x14ac:dyDescent="0.2">
      <c r="A270" s="966" t="s">
        <v>292</v>
      </c>
      <c r="B270" s="967"/>
      <c r="C270" s="967"/>
      <c r="D270" s="968"/>
      <c r="E270" s="257">
        <v>1</v>
      </c>
      <c r="F270" s="176">
        <f>+H296*0.1-1395</f>
        <v>3163</v>
      </c>
      <c r="G270" s="258">
        <v>1</v>
      </c>
      <c r="H270" s="164">
        <f>ROUND(+(E270*F270)/G270,0)</f>
        <v>3163</v>
      </c>
    </row>
    <row r="271" spans="1:12" x14ac:dyDescent="0.2">
      <c r="A271" s="972" t="s">
        <v>328</v>
      </c>
      <c r="B271" s="973"/>
      <c r="C271" s="973"/>
      <c r="D271" s="974"/>
      <c r="E271" s="257">
        <v>1</v>
      </c>
      <c r="F271" s="176">
        <f>+Insumos!H104</f>
        <v>112791</v>
      </c>
      <c r="G271" s="258">
        <f>+G293</f>
        <v>5</v>
      </c>
      <c r="H271" s="164">
        <f t="shared" ref="H271:H272" si="2">ROUND(+(E271*F271)/G271,0)</f>
        <v>22558</v>
      </c>
    </row>
    <row r="272" spans="1:12" x14ac:dyDescent="0.2">
      <c r="A272" s="972" t="s">
        <v>329</v>
      </c>
      <c r="B272" s="973"/>
      <c r="C272" s="973"/>
      <c r="D272" s="974"/>
      <c r="E272" s="257">
        <v>1</v>
      </c>
      <c r="F272" s="176">
        <f>+Insumos!H69</f>
        <v>29227</v>
      </c>
      <c r="G272" s="258">
        <f>+G271</f>
        <v>5</v>
      </c>
      <c r="H272" s="164">
        <f t="shared" si="2"/>
        <v>5845</v>
      </c>
    </row>
    <row r="273" spans="1:10" ht="12.75" thickBot="1" x14ac:dyDescent="0.25">
      <c r="A273" s="292"/>
      <c r="B273" s="293"/>
      <c r="C273" s="293"/>
      <c r="D273" s="294"/>
      <c r="E273" s="259"/>
      <c r="F273" s="260"/>
      <c r="G273" s="261"/>
      <c r="H273" s="262"/>
    </row>
    <row r="274" spans="1:10" ht="12.75" thickBot="1" x14ac:dyDescent="0.25">
      <c r="A274" s="246"/>
      <c r="B274" s="247"/>
      <c r="C274" s="248"/>
      <c r="D274" s="247"/>
      <c r="E274" s="247"/>
      <c r="F274" s="247"/>
      <c r="G274" s="263" t="s">
        <v>66</v>
      </c>
      <c r="H274" s="193">
        <f>SUM(H270:H273)</f>
        <v>31566</v>
      </c>
    </row>
    <row r="275" spans="1:10" ht="12.75" thickBot="1" x14ac:dyDescent="0.25">
      <c r="A275" s="246"/>
      <c r="B275" s="247"/>
      <c r="C275" s="248"/>
      <c r="D275" s="247"/>
      <c r="E275" s="247"/>
      <c r="F275" s="247"/>
      <c r="G275" s="247"/>
      <c r="H275" s="249"/>
    </row>
    <row r="276" spans="1:10" x14ac:dyDescent="0.2">
      <c r="A276" s="952" t="s">
        <v>293</v>
      </c>
      <c r="B276" s="953"/>
      <c r="C276" s="953"/>
      <c r="D276" s="953"/>
      <c r="E276" s="953"/>
      <c r="F276" s="953"/>
      <c r="G276" s="953"/>
      <c r="H276" s="954"/>
    </row>
    <row r="277" spans="1:10" x14ac:dyDescent="0.2">
      <c r="A277" s="941" t="s">
        <v>56</v>
      </c>
      <c r="B277" s="942"/>
      <c r="C277" s="942"/>
      <c r="D277" s="943"/>
      <c r="E277" s="961" t="s">
        <v>168</v>
      </c>
      <c r="F277" s="250" t="s">
        <v>283</v>
      </c>
      <c r="G277" s="250" t="s">
        <v>294</v>
      </c>
      <c r="H277" s="251" t="s">
        <v>60</v>
      </c>
    </row>
    <row r="278" spans="1:10" x14ac:dyDescent="0.2">
      <c r="A278" s="946"/>
      <c r="B278" s="947"/>
      <c r="C278" s="947"/>
      <c r="D278" s="948"/>
      <c r="E278" s="962"/>
      <c r="F278" s="254" t="s">
        <v>295</v>
      </c>
      <c r="G278" s="254" t="s">
        <v>296</v>
      </c>
      <c r="H278" s="256" t="s">
        <v>297</v>
      </c>
    </row>
    <row r="279" spans="1:10" x14ac:dyDescent="0.2">
      <c r="A279" s="955" t="s">
        <v>330</v>
      </c>
      <c r="B279" s="956"/>
      <c r="C279" s="956"/>
      <c r="D279" s="957"/>
      <c r="E279" s="257" t="s">
        <v>331</v>
      </c>
      <c r="F279" s="264">
        <v>50</v>
      </c>
      <c r="G279" s="206">
        <v>200</v>
      </c>
      <c r="H279" s="164">
        <f>ROUND(+F279*G279,0)</f>
        <v>10000</v>
      </c>
      <c r="J279" s="285"/>
    </row>
    <row r="280" spans="1:10" x14ac:dyDescent="0.2">
      <c r="A280" s="955" t="s">
        <v>16</v>
      </c>
      <c r="B280" s="956"/>
      <c r="C280" s="956"/>
      <c r="D280" s="957"/>
      <c r="E280" s="257" t="s">
        <v>327</v>
      </c>
      <c r="F280" s="264">
        <v>137.5</v>
      </c>
      <c r="G280" s="206">
        <f>+Insumos!H44</f>
        <v>610</v>
      </c>
      <c r="H280" s="164">
        <f t="shared" ref="H280:H283" si="3">ROUND(+F280*G280,0)</f>
        <v>83875</v>
      </c>
      <c r="J280" s="285"/>
    </row>
    <row r="281" spans="1:10" x14ac:dyDescent="0.2">
      <c r="A281" s="955" t="s">
        <v>332</v>
      </c>
      <c r="B281" s="956"/>
      <c r="C281" s="956"/>
      <c r="D281" s="957"/>
      <c r="E281" s="257" t="s">
        <v>14</v>
      </c>
      <c r="F281" s="264">
        <v>0.18</v>
      </c>
      <c r="G281" s="206">
        <f>+Insumos!H102</f>
        <v>110000</v>
      </c>
      <c r="H281" s="164">
        <f t="shared" si="3"/>
        <v>19800</v>
      </c>
      <c r="J281" s="285"/>
    </row>
    <row r="282" spans="1:10" x14ac:dyDescent="0.2">
      <c r="A282" s="955" t="s">
        <v>364</v>
      </c>
      <c r="B282" s="956"/>
      <c r="C282" s="956"/>
      <c r="D282" s="957"/>
      <c r="E282" s="257" t="s">
        <v>14</v>
      </c>
      <c r="F282" s="264">
        <v>0.06</v>
      </c>
      <c r="G282" s="206">
        <f>+Insumos!H30</f>
        <v>35000</v>
      </c>
      <c r="H282" s="164">
        <f t="shared" si="3"/>
        <v>2100</v>
      </c>
      <c r="J282" s="285"/>
    </row>
    <row r="283" spans="1:10" x14ac:dyDescent="0.2">
      <c r="A283" s="867" t="s">
        <v>333</v>
      </c>
      <c r="B283" s="868"/>
      <c r="C283" s="868"/>
      <c r="D283" s="869"/>
      <c r="E283" s="133" t="s">
        <v>327</v>
      </c>
      <c r="F283" s="148">
        <v>0.01</v>
      </c>
      <c r="G283" s="206">
        <f>+Insumos!H88</f>
        <v>122888</v>
      </c>
      <c r="H283" s="164">
        <f t="shared" si="3"/>
        <v>1229</v>
      </c>
      <c r="J283" s="285"/>
    </row>
    <row r="284" spans="1:10" ht="12.75" thickBot="1" x14ac:dyDescent="0.25">
      <c r="A284" s="949"/>
      <c r="B284" s="950"/>
      <c r="C284" s="950"/>
      <c r="D284" s="951"/>
      <c r="E284" s="259"/>
      <c r="F284" s="265"/>
      <c r="G284" s="260"/>
      <c r="H284" s="227"/>
    </row>
    <row r="285" spans="1:10" x14ac:dyDescent="0.2">
      <c r="A285" s="246"/>
      <c r="B285" s="247"/>
      <c r="C285" s="248"/>
      <c r="D285" s="247"/>
      <c r="E285" s="247"/>
      <c r="F285" s="266" t="s">
        <v>298</v>
      </c>
      <c r="G285" s="267"/>
      <c r="H285" s="190">
        <f>SUM(H279:H284)</f>
        <v>117004</v>
      </c>
    </row>
    <row r="286" spans="1:10" ht="12.75" thickBot="1" x14ac:dyDescent="0.25">
      <c r="A286" s="246"/>
      <c r="B286" s="247"/>
      <c r="C286" s="248"/>
      <c r="D286" s="247"/>
      <c r="E286" s="247"/>
      <c r="F286" s="268" t="s">
        <v>299</v>
      </c>
      <c r="G286" s="269">
        <v>0.05</v>
      </c>
      <c r="H286" s="160">
        <f>ROUND(+H285*G286,0)</f>
        <v>5850</v>
      </c>
    </row>
    <row r="287" spans="1:10" ht="12.75" thickBot="1" x14ac:dyDescent="0.25">
      <c r="A287" s="246"/>
      <c r="B287" s="247"/>
      <c r="C287" s="248"/>
      <c r="D287" s="247"/>
      <c r="E287" s="247"/>
      <c r="F287" s="270" t="s">
        <v>66</v>
      </c>
      <c r="G287" s="271"/>
      <c r="H287" s="193">
        <f>H285+H286</f>
        <v>122854</v>
      </c>
    </row>
    <row r="288" spans="1:10" ht="12.75" thickBot="1" x14ac:dyDescent="0.25">
      <c r="A288" s="246"/>
      <c r="B288" s="247"/>
      <c r="C288" s="248"/>
      <c r="D288" s="247"/>
      <c r="E288" s="247"/>
      <c r="F288" s="247"/>
      <c r="G288" s="247"/>
      <c r="H288" s="249"/>
    </row>
    <row r="289" spans="1:8" x14ac:dyDescent="0.2">
      <c r="A289" s="952" t="s">
        <v>300</v>
      </c>
      <c r="B289" s="953"/>
      <c r="C289" s="953"/>
      <c r="D289" s="953"/>
      <c r="E289" s="953"/>
      <c r="F289" s="953"/>
      <c r="G289" s="953"/>
      <c r="H289" s="954"/>
    </row>
    <row r="290" spans="1:8" x14ac:dyDescent="0.2">
      <c r="A290" s="941" t="s">
        <v>56</v>
      </c>
      <c r="B290" s="942"/>
      <c r="C290" s="942"/>
      <c r="D290" s="943"/>
      <c r="E290" s="250" t="s">
        <v>283</v>
      </c>
      <c r="F290" s="250" t="s">
        <v>148</v>
      </c>
      <c r="G290" s="250" t="s">
        <v>285</v>
      </c>
      <c r="H290" s="251" t="s">
        <v>60</v>
      </c>
    </row>
    <row r="291" spans="1:8" x14ac:dyDescent="0.2">
      <c r="A291" s="944"/>
      <c r="B291" s="636"/>
      <c r="C291" s="636"/>
      <c r="D291" s="945"/>
      <c r="E291" s="252" t="s">
        <v>301</v>
      </c>
      <c r="F291" s="252" t="s">
        <v>302</v>
      </c>
      <c r="G291" s="252" t="s">
        <v>288</v>
      </c>
      <c r="H291" s="253" t="s">
        <v>303</v>
      </c>
    </row>
    <row r="292" spans="1:8" x14ac:dyDescent="0.2">
      <c r="A292" s="946"/>
      <c r="B292" s="947"/>
      <c r="C292" s="947"/>
      <c r="D292" s="948"/>
      <c r="E292" s="254"/>
      <c r="F292" s="254" t="s">
        <v>304</v>
      </c>
      <c r="G292" s="255" t="s">
        <v>305</v>
      </c>
      <c r="H292" s="256"/>
    </row>
    <row r="293" spans="1:8" x14ac:dyDescent="0.2">
      <c r="A293" s="891" t="s">
        <v>306</v>
      </c>
      <c r="B293" s="892"/>
      <c r="C293" s="892"/>
      <c r="D293" s="893"/>
      <c r="E293" s="133">
        <v>1</v>
      </c>
      <c r="F293" s="176">
        <f>+F245</f>
        <v>77191</v>
      </c>
      <c r="G293" s="135">
        <v>5</v>
      </c>
      <c r="H293" s="164">
        <f>ROUND(+(E293*F293)/G293,0)</f>
        <v>15438</v>
      </c>
    </row>
    <row r="294" spans="1:8" x14ac:dyDescent="0.2">
      <c r="A294" s="867" t="s">
        <v>325</v>
      </c>
      <c r="B294" s="868"/>
      <c r="C294" s="868"/>
      <c r="D294" s="869"/>
      <c r="E294" s="133">
        <v>1</v>
      </c>
      <c r="F294" s="176">
        <f>+F203</f>
        <v>150709</v>
      </c>
      <c r="G294" s="135">
        <f>+G293</f>
        <v>5</v>
      </c>
      <c r="H294" s="164">
        <f>ROUND(+(E294*F294)/G294,0)</f>
        <v>30142</v>
      </c>
    </row>
    <row r="295" spans="1:8" ht="12.75" thickBot="1" x14ac:dyDescent="0.25">
      <c r="A295" s="949"/>
      <c r="B295" s="950"/>
      <c r="C295" s="950"/>
      <c r="D295" s="951"/>
      <c r="E295" s="259"/>
      <c r="F295" s="260"/>
      <c r="G295" s="261"/>
      <c r="H295" s="262"/>
    </row>
    <row r="296" spans="1:8" ht="12.75" thickBot="1" x14ac:dyDescent="0.25">
      <c r="A296" s="246"/>
      <c r="B296" s="247"/>
      <c r="C296" s="248"/>
      <c r="D296" s="247"/>
      <c r="E296" s="247"/>
      <c r="F296" s="247"/>
      <c r="G296" s="263" t="s">
        <v>66</v>
      </c>
      <c r="H296" s="193">
        <f>+H293+H294</f>
        <v>45580</v>
      </c>
    </row>
    <row r="297" spans="1:8" ht="12.75" thickBot="1" x14ac:dyDescent="0.25">
      <c r="A297" s="246"/>
      <c r="B297" s="247"/>
      <c r="C297" s="248"/>
      <c r="D297" s="247"/>
      <c r="E297" s="247"/>
      <c r="F297" s="247"/>
      <c r="G297" s="247"/>
      <c r="H297" s="249"/>
    </row>
    <row r="298" spans="1:8" x14ac:dyDescent="0.2">
      <c r="A298" s="952" t="s">
        <v>308</v>
      </c>
      <c r="B298" s="953"/>
      <c r="C298" s="953"/>
      <c r="D298" s="953"/>
      <c r="E298" s="953"/>
      <c r="F298" s="953"/>
      <c r="G298" s="953"/>
      <c r="H298" s="954"/>
    </row>
    <row r="299" spans="1:8" x14ac:dyDescent="0.2">
      <c r="A299" s="941" t="s">
        <v>56</v>
      </c>
      <c r="B299" s="942"/>
      <c r="C299" s="942"/>
      <c r="D299" s="943"/>
      <c r="E299" s="250" t="s">
        <v>283</v>
      </c>
      <c r="F299" s="250" t="s">
        <v>309</v>
      </c>
      <c r="G299" s="250" t="s">
        <v>285</v>
      </c>
      <c r="H299" s="251" t="s">
        <v>60</v>
      </c>
    </row>
    <row r="300" spans="1:8" x14ac:dyDescent="0.2">
      <c r="A300" s="946"/>
      <c r="B300" s="947"/>
      <c r="C300" s="947"/>
      <c r="D300" s="948"/>
      <c r="E300" s="254" t="s">
        <v>310</v>
      </c>
      <c r="F300" s="254" t="s">
        <v>311</v>
      </c>
      <c r="G300" s="254" t="s">
        <v>312</v>
      </c>
      <c r="H300" s="256" t="s">
        <v>313</v>
      </c>
    </row>
    <row r="301" spans="1:8" x14ac:dyDescent="0.2">
      <c r="A301" s="867"/>
      <c r="B301" s="868"/>
      <c r="C301" s="868"/>
      <c r="D301" s="869"/>
      <c r="E301" s="166"/>
      <c r="F301" s="176"/>
      <c r="G301" s="135"/>
      <c r="H301" s="164"/>
    </row>
    <row r="302" spans="1:8" x14ac:dyDescent="0.2">
      <c r="A302" s="944"/>
      <c r="B302" s="636"/>
      <c r="C302" s="636"/>
      <c r="D302" s="945"/>
      <c r="E302" s="252"/>
      <c r="F302" s="273"/>
      <c r="G302" s="252"/>
      <c r="H302" s="164"/>
    </row>
    <row r="303" spans="1:8" ht="12.75" thickBot="1" x14ac:dyDescent="0.25">
      <c r="A303" s="930"/>
      <c r="B303" s="931"/>
      <c r="C303" s="931"/>
      <c r="D303" s="932"/>
      <c r="E303" s="275"/>
      <c r="F303" s="276"/>
      <c r="G303" s="275"/>
      <c r="H303" s="277"/>
    </row>
    <row r="304" spans="1:8" ht="12.75" thickBot="1" x14ac:dyDescent="0.25">
      <c r="A304" s="246"/>
      <c r="B304" s="247"/>
      <c r="C304" s="248"/>
      <c r="D304" s="247"/>
      <c r="E304" s="247"/>
      <c r="F304" s="247"/>
      <c r="G304" s="263" t="s">
        <v>66</v>
      </c>
      <c r="H304" s="193">
        <f>SUM(H301:H303)</f>
        <v>0</v>
      </c>
    </row>
    <row r="305" spans="1:10" ht="12.75" thickBot="1" x14ac:dyDescent="0.25">
      <c r="A305" s="246"/>
      <c r="B305" s="247"/>
      <c r="C305" s="248"/>
      <c r="D305" s="247"/>
      <c r="E305" s="247"/>
      <c r="F305" s="247"/>
      <c r="G305" s="278"/>
      <c r="H305" s="279"/>
    </row>
    <row r="306" spans="1:10" x14ac:dyDescent="0.2">
      <c r="A306" s="975"/>
      <c r="B306" s="976"/>
      <c r="C306" s="976"/>
      <c r="D306" s="977"/>
      <c r="E306" s="933" t="s">
        <v>314</v>
      </c>
      <c r="F306" s="934"/>
      <c r="G306" s="935"/>
      <c r="H306" s="174">
        <f>ROUND(+H296+H287+H274+H304,0)</f>
        <v>200000</v>
      </c>
    </row>
    <row r="307" spans="1:10" ht="12.75" thickBot="1" x14ac:dyDescent="0.25">
      <c r="A307" s="975"/>
      <c r="B307" s="976"/>
      <c r="C307" s="976"/>
      <c r="D307" s="977"/>
      <c r="E307" s="936" t="s">
        <v>315</v>
      </c>
      <c r="F307" s="937"/>
      <c r="G307" s="281">
        <v>0</v>
      </c>
      <c r="H307" s="195">
        <v>0</v>
      </c>
    </row>
    <row r="308" spans="1:10" ht="12.75" thickBot="1" x14ac:dyDescent="0.25">
      <c r="A308" s="897" t="s">
        <v>350</v>
      </c>
      <c r="B308" s="898"/>
      <c r="C308" s="898"/>
      <c r="D308" s="899"/>
      <c r="E308" s="938" t="s">
        <v>316</v>
      </c>
      <c r="F308" s="939"/>
      <c r="G308" s="940"/>
      <c r="H308" s="140">
        <f>+H306+H307</f>
        <v>200000</v>
      </c>
      <c r="J308" s="282"/>
    </row>
    <row r="309" spans="1:10" ht="12.75" thickBot="1" x14ac:dyDescent="0.25">
      <c r="A309" s="907" t="str">
        <f>+A261</f>
        <v>CONSTRUCCIÓN POZO PROFUNDO AMPLIACIÓN Y COMPLETAMIENTO</v>
      </c>
      <c r="B309" s="908"/>
      <c r="C309" s="908"/>
      <c r="D309" s="908"/>
      <c r="E309" s="908"/>
      <c r="F309" s="908"/>
      <c r="G309" s="908"/>
      <c r="H309" s="909"/>
    </row>
    <row r="310" spans="1:10" ht="12.75" thickBot="1" x14ac:dyDescent="0.25">
      <c r="A310" s="897" t="s">
        <v>349</v>
      </c>
      <c r="B310" s="898"/>
      <c r="C310" s="898"/>
      <c r="D310" s="898"/>
      <c r="E310" s="898"/>
      <c r="F310" s="898"/>
      <c r="G310" s="898"/>
      <c r="H310" s="899"/>
    </row>
    <row r="311" spans="1:10" ht="12.75" thickBot="1" x14ac:dyDescent="0.25">
      <c r="A311" s="242" t="s">
        <v>280</v>
      </c>
      <c r="B311" s="295" t="str">
        <f>+B263</f>
        <v>2</v>
      </c>
      <c r="C311" s="963" t="str">
        <f>+C263</f>
        <v>COMPLEMENTOS Y SISTEMA DE BOMBEO</v>
      </c>
      <c r="D311" s="964"/>
      <c r="E311" s="964"/>
      <c r="F311" s="964"/>
      <c r="G311" s="964"/>
      <c r="H311" s="965"/>
    </row>
    <row r="312" spans="1:10" ht="12.75" thickBot="1" x14ac:dyDescent="0.25">
      <c r="A312" s="242" t="s">
        <v>281</v>
      </c>
      <c r="B312" s="296" t="str">
        <f>+'PRE Ampliacion y completamiento'!B14</f>
        <v>2.1</v>
      </c>
      <c r="C312" s="964" t="str">
        <f>+'PRE Ampliacion y completamiento'!C14:H14</f>
        <v>Limpieza y desarrollo del pozo por el método combinado de aire, pistón y yetting, con aplicación de químicos 3 pozos de 110 metroa de profundidad.</v>
      </c>
      <c r="D312" s="964"/>
      <c r="E312" s="964"/>
      <c r="F312" s="964"/>
      <c r="G312" s="244" t="s">
        <v>168</v>
      </c>
      <c r="H312" s="245" t="str">
        <f>+'PRE Ampliacion y completamiento'!I14</f>
        <v>HR</v>
      </c>
    </row>
    <row r="313" spans="1:10" ht="12.75" thickBot="1" x14ac:dyDescent="0.25">
      <c r="A313" s="246"/>
      <c r="B313" s="247"/>
      <c r="C313" s="248"/>
      <c r="D313" s="247"/>
      <c r="E313" s="247"/>
      <c r="F313" s="247"/>
      <c r="G313" s="247"/>
      <c r="H313" s="249"/>
    </row>
    <row r="314" spans="1:10" x14ac:dyDescent="0.2">
      <c r="A314" s="933" t="s">
        <v>282</v>
      </c>
      <c r="B314" s="934"/>
      <c r="C314" s="934"/>
      <c r="D314" s="934"/>
      <c r="E314" s="934"/>
      <c r="F314" s="934"/>
      <c r="G314" s="934"/>
      <c r="H314" s="958"/>
    </row>
    <row r="315" spans="1:10" x14ac:dyDescent="0.2">
      <c r="A315" s="941" t="s">
        <v>56</v>
      </c>
      <c r="B315" s="942"/>
      <c r="C315" s="942"/>
      <c r="D315" s="943"/>
      <c r="E315" s="250" t="s">
        <v>283</v>
      </c>
      <c r="F315" s="250" t="s">
        <v>284</v>
      </c>
      <c r="G315" s="250" t="s">
        <v>285</v>
      </c>
      <c r="H315" s="251" t="s">
        <v>60</v>
      </c>
    </row>
    <row r="316" spans="1:10" x14ac:dyDescent="0.2">
      <c r="A316" s="944"/>
      <c r="B316" s="636"/>
      <c r="C316" s="636"/>
      <c r="D316" s="945"/>
      <c r="E316" s="252" t="s">
        <v>286</v>
      </c>
      <c r="F316" s="252" t="s">
        <v>287</v>
      </c>
      <c r="G316" s="252" t="s">
        <v>288</v>
      </c>
      <c r="H316" s="253" t="s">
        <v>289</v>
      </c>
    </row>
    <row r="317" spans="1:10" x14ac:dyDescent="0.2">
      <c r="A317" s="946"/>
      <c r="B317" s="947"/>
      <c r="C317" s="947"/>
      <c r="D317" s="948"/>
      <c r="E317" s="254"/>
      <c r="F317" s="254" t="s">
        <v>290</v>
      </c>
      <c r="G317" s="255" t="s">
        <v>291</v>
      </c>
      <c r="H317" s="256"/>
    </row>
    <row r="318" spans="1:10" x14ac:dyDescent="0.2">
      <c r="A318" s="966" t="s">
        <v>292</v>
      </c>
      <c r="B318" s="967"/>
      <c r="C318" s="967"/>
      <c r="D318" s="968"/>
      <c r="E318" s="257">
        <v>1</v>
      </c>
      <c r="F318" s="176">
        <f>+H340*0.1+129</f>
        <v>1997.6000000000001</v>
      </c>
      <c r="G318" s="258">
        <v>1</v>
      </c>
      <c r="H318" s="164">
        <f>ROUND(+(E318*F318)/G318,0)</f>
        <v>1998</v>
      </c>
    </row>
    <row r="319" spans="1:10" x14ac:dyDescent="0.2">
      <c r="A319" s="972" t="s">
        <v>334</v>
      </c>
      <c r="B319" s="973"/>
      <c r="C319" s="973"/>
      <c r="D319" s="974"/>
      <c r="E319" s="257">
        <v>1</v>
      </c>
      <c r="F319" s="176">
        <f>+Insumos!H47</f>
        <v>739736</v>
      </c>
      <c r="G319" s="258">
        <f>+G337</f>
        <v>15</v>
      </c>
      <c r="H319" s="164">
        <f t="shared" ref="H319" si="4">ROUND(+(E319*F319)/G319,0)</f>
        <v>49316</v>
      </c>
    </row>
    <row r="320" spans="1:10" ht="12.75" thickBot="1" x14ac:dyDescent="0.25">
      <c r="A320" s="292"/>
      <c r="B320" s="293"/>
      <c r="C320" s="293"/>
      <c r="D320" s="294"/>
      <c r="E320" s="259"/>
      <c r="F320" s="260"/>
      <c r="G320" s="261"/>
      <c r="H320" s="262"/>
    </row>
    <row r="321" spans="1:8" ht="12.75" thickBot="1" x14ac:dyDescent="0.25">
      <c r="A321" s="246"/>
      <c r="B321" s="247"/>
      <c r="C321" s="248"/>
      <c r="D321" s="247"/>
      <c r="E321" s="247"/>
      <c r="F321" s="247"/>
      <c r="G321" s="263" t="s">
        <v>66</v>
      </c>
      <c r="H321" s="193">
        <f>SUM(H318:H320)</f>
        <v>51314</v>
      </c>
    </row>
    <row r="322" spans="1:8" ht="12.75" thickBot="1" x14ac:dyDescent="0.25">
      <c r="A322" s="246"/>
      <c r="B322" s="247"/>
      <c r="C322" s="248"/>
      <c r="D322" s="247"/>
      <c r="E322" s="247"/>
      <c r="F322" s="247"/>
      <c r="G322" s="247"/>
      <c r="H322" s="249"/>
    </row>
    <row r="323" spans="1:8" x14ac:dyDescent="0.2">
      <c r="A323" s="952" t="s">
        <v>293</v>
      </c>
      <c r="B323" s="953"/>
      <c r="C323" s="953"/>
      <c r="D323" s="953"/>
      <c r="E323" s="953"/>
      <c r="F323" s="953"/>
      <c r="G323" s="953"/>
      <c r="H323" s="954"/>
    </row>
    <row r="324" spans="1:8" x14ac:dyDescent="0.2">
      <c r="A324" s="941" t="s">
        <v>56</v>
      </c>
      <c r="B324" s="942"/>
      <c r="C324" s="942"/>
      <c r="D324" s="943"/>
      <c r="E324" s="961" t="s">
        <v>168</v>
      </c>
      <c r="F324" s="250" t="s">
        <v>283</v>
      </c>
      <c r="G324" s="250" t="s">
        <v>294</v>
      </c>
      <c r="H324" s="251" t="s">
        <v>60</v>
      </c>
    </row>
    <row r="325" spans="1:8" x14ac:dyDescent="0.2">
      <c r="A325" s="946"/>
      <c r="B325" s="947"/>
      <c r="C325" s="947"/>
      <c r="D325" s="948"/>
      <c r="E325" s="962"/>
      <c r="F325" s="254" t="s">
        <v>295</v>
      </c>
      <c r="G325" s="254" t="s">
        <v>296</v>
      </c>
      <c r="H325" s="256" t="s">
        <v>297</v>
      </c>
    </row>
    <row r="326" spans="1:8" x14ac:dyDescent="0.2">
      <c r="A326" s="955"/>
      <c r="B326" s="956"/>
      <c r="C326" s="956"/>
      <c r="D326" s="957"/>
      <c r="E326" s="257"/>
      <c r="F326" s="264"/>
      <c r="G326" s="206"/>
      <c r="H326" s="164"/>
    </row>
    <row r="327" spans="1:8" x14ac:dyDescent="0.2">
      <c r="A327" s="867"/>
      <c r="B327" s="868"/>
      <c r="C327" s="868"/>
      <c r="D327" s="869"/>
      <c r="E327" s="133"/>
      <c r="F327" s="148"/>
      <c r="G327" s="206"/>
      <c r="H327" s="164"/>
    </row>
    <row r="328" spans="1:8" ht="12.75" thickBot="1" x14ac:dyDescent="0.25">
      <c r="A328" s="949"/>
      <c r="B328" s="950"/>
      <c r="C328" s="950"/>
      <c r="D328" s="951"/>
      <c r="E328" s="259"/>
      <c r="F328" s="265"/>
      <c r="G328" s="260"/>
      <c r="H328" s="262"/>
    </row>
    <row r="329" spans="1:8" x14ac:dyDescent="0.2">
      <c r="A329" s="246"/>
      <c r="B329" s="247"/>
      <c r="C329" s="248"/>
      <c r="D329" s="247"/>
      <c r="E329" s="247"/>
      <c r="F329" s="266" t="s">
        <v>298</v>
      </c>
      <c r="G329" s="267"/>
      <c r="H329" s="190">
        <f>SUM(H326:H328)</f>
        <v>0</v>
      </c>
    </row>
    <row r="330" spans="1:8" ht="12.75" thickBot="1" x14ac:dyDescent="0.25">
      <c r="A330" s="246"/>
      <c r="B330" s="247"/>
      <c r="C330" s="248"/>
      <c r="D330" s="247"/>
      <c r="E330" s="247"/>
      <c r="F330" s="268" t="s">
        <v>299</v>
      </c>
      <c r="G330" s="269">
        <v>0</v>
      </c>
      <c r="H330" s="160">
        <f>+H329*G330</f>
        <v>0</v>
      </c>
    </row>
    <row r="331" spans="1:8" ht="12.75" thickBot="1" x14ac:dyDescent="0.25">
      <c r="A331" s="246"/>
      <c r="B331" s="247"/>
      <c r="C331" s="248"/>
      <c r="D331" s="247"/>
      <c r="E331" s="247"/>
      <c r="F331" s="270" t="s">
        <v>66</v>
      </c>
      <c r="G331" s="271"/>
      <c r="H331" s="193">
        <f>H329+H330</f>
        <v>0</v>
      </c>
    </row>
    <row r="332" spans="1:8" ht="12.75" thickBot="1" x14ac:dyDescent="0.25">
      <c r="A332" s="246"/>
      <c r="B332" s="247"/>
      <c r="C332" s="248"/>
      <c r="D332" s="247"/>
      <c r="E332" s="247"/>
      <c r="F332" s="247"/>
      <c r="G332" s="247"/>
      <c r="H332" s="249"/>
    </row>
    <row r="333" spans="1:8" x14ac:dyDescent="0.2">
      <c r="A333" s="952" t="s">
        <v>300</v>
      </c>
      <c r="B333" s="953"/>
      <c r="C333" s="953"/>
      <c r="D333" s="953"/>
      <c r="E333" s="953"/>
      <c r="F333" s="953"/>
      <c r="G333" s="953"/>
      <c r="H333" s="954"/>
    </row>
    <row r="334" spans="1:8" x14ac:dyDescent="0.2">
      <c r="A334" s="941" t="s">
        <v>56</v>
      </c>
      <c r="B334" s="942"/>
      <c r="C334" s="942"/>
      <c r="D334" s="943"/>
      <c r="E334" s="250" t="s">
        <v>283</v>
      </c>
      <c r="F334" s="250" t="s">
        <v>148</v>
      </c>
      <c r="G334" s="250" t="s">
        <v>285</v>
      </c>
      <c r="H334" s="251" t="s">
        <v>60</v>
      </c>
    </row>
    <row r="335" spans="1:8" x14ac:dyDescent="0.2">
      <c r="A335" s="944"/>
      <c r="B335" s="636"/>
      <c r="C335" s="636"/>
      <c r="D335" s="945"/>
      <c r="E335" s="252" t="s">
        <v>301</v>
      </c>
      <c r="F335" s="252" t="s">
        <v>302</v>
      </c>
      <c r="G335" s="252" t="s">
        <v>288</v>
      </c>
      <c r="H335" s="253" t="s">
        <v>303</v>
      </c>
    </row>
    <row r="336" spans="1:8" x14ac:dyDescent="0.2">
      <c r="A336" s="946"/>
      <c r="B336" s="947"/>
      <c r="C336" s="947"/>
      <c r="D336" s="948"/>
      <c r="E336" s="254"/>
      <c r="F336" s="254" t="s">
        <v>304</v>
      </c>
      <c r="G336" s="255" t="s">
        <v>305</v>
      </c>
      <c r="H336" s="256"/>
    </row>
    <row r="337" spans="1:11" x14ac:dyDescent="0.2">
      <c r="A337" s="891" t="s">
        <v>306</v>
      </c>
      <c r="B337" s="892"/>
      <c r="C337" s="892"/>
      <c r="D337" s="893"/>
      <c r="E337" s="133">
        <v>2</v>
      </c>
      <c r="F337" s="176">
        <f>+F293</f>
        <v>77191</v>
      </c>
      <c r="G337" s="135">
        <v>15</v>
      </c>
      <c r="H337" s="164">
        <f>ROUND(+(E337*F337)/G337,0)</f>
        <v>10292</v>
      </c>
    </row>
    <row r="338" spans="1:11" x14ac:dyDescent="0.2">
      <c r="A338" s="867" t="s">
        <v>307</v>
      </c>
      <c r="B338" s="868"/>
      <c r="C338" s="868"/>
      <c r="D338" s="869"/>
      <c r="E338" s="133">
        <v>1</v>
      </c>
      <c r="F338" s="176">
        <f>+'APUs PE'!F114</f>
        <v>125909</v>
      </c>
      <c r="G338" s="135">
        <f>+G337</f>
        <v>15</v>
      </c>
      <c r="H338" s="164">
        <f>ROUND(+(E338*F338)/G338,0)</f>
        <v>8394</v>
      </c>
    </row>
    <row r="339" spans="1:11" ht="12.75" thickBot="1" x14ac:dyDescent="0.25">
      <c r="A339" s="949"/>
      <c r="B339" s="950"/>
      <c r="C339" s="950"/>
      <c r="D339" s="951"/>
      <c r="E339" s="259"/>
      <c r="F339" s="260"/>
      <c r="G339" s="261"/>
      <c r="H339" s="164"/>
    </row>
    <row r="340" spans="1:11" ht="12.75" thickBot="1" x14ac:dyDescent="0.25">
      <c r="A340" s="246"/>
      <c r="B340" s="247"/>
      <c r="C340" s="248"/>
      <c r="D340" s="247"/>
      <c r="E340" s="247"/>
      <c r="F340" s="247"/>
      <c r="G340" s="263" t="s">
        <v>66</v>
      </c>
      <c r="H340" s="193">
        <f>+H337+H338</f>
        <v>18686</v>
      </c>
    </row>
    <row r="341" spans="1:11" ht="12.75" thickBot="1" x14ac:dyDescent="0.25">
      <c r="A341" s="246"/>
      <c r="B341" s="247"/>
      <c r="C341" s="248"/>
      <c r="D341" s="247"/>
      <c r="E341" s="247"/>
      <c r="F341" s="247"/>
      <c r="G341" s="247"/>
      <c r="H341" s="249"/>
    </row>
    <row r="342" spans="1:11" x14ac:dyDescent="0.2">
      <c r="A342" s="952" t="s">
        <v>308</v>
      </c>
      <c r="B342" s="953"/>
      <c r="C342" s="953"/>
      <c r="D342" s="953"/>
      <c r="E342" s="953"/>
      <c r="F342" s="953"/>
      <c r="G342" s="953"/>
      <c r="H342" s="954"/>
    </row>
    <row r="343" spans="1:11" x14ac:dyDescent="0.2">
      <c r="A343" s="941" t="s">
        <v>56</v>
      </c>
      <c r="B343" s="942"/>
      <c r="C343" s="942"/>
      <c r="D343" s="943"/>
      <c r="E343" s="250" t="s">
        <v>283</v>
      </c>
      <c r="F343" s="250" t="s">
        <v>309</v>
      </c>
      <c r="G343" s="250" t="s">
        <v>285</v>
      </c>
      <c r="H343" s="251" t="s">
        <v>60</v>
      </c>
    </row>
    <row r="344" spans="1:11" x14ac:dyDescent="0.2">
      <c r="A344" s="946"/>
      <c r="B344" s="947"/>
      <c r="C344" s="947"/>
      <c r="D344" s="948"/>
      <c r="E344" s="254" t="s">
        <v>310</v>
      </c>
      <c r="F344" s="254" t="s">
        <v>311</v>
      </c>
      <c r="G344" s="254" t="s">
        <v>312</v>
      </c>
      <c r="H344" s="256" t="s">
        <v>313</v>
      </c>
    </row>
    <row r="345" spans="1:11" ht="12.75" customHeight="1" x14ac:dyDescent="0.2">
      <c r="A345" s="867"/>
      <c r="B345" s="868"/>
      <c r="C345" s="868"/>
      <c r="D345" s="869"/>
      <c r="E345" s="166"/>
      <c r="F345" s="176"/>
      <c r="G345" s="135"/>
      <c r="H345" s="164"/>
    </row>
    <row r="346" spans="1:11" ht="12.75" customHeight="1" x14ac:dyDescent="0.2">
      <c r="A346" s="944"/>
      <c r="B346" s="636"/>
      <c r="C346" s="636"/>
      <c r="D346" s="945"/>
      <c r="E346" s="252"/>
      <c r="F346" s="273"/>
      <c r="G346" s="252"/>
      <c r="H346" s="164"/>
    </row>
    <row r="347" spans="1:11" ht="12.75" thickBot="1" x14ac:dyDescent="0.25">
      <c r="A347" s="930"/>
      <c r="B347" s="931"/>
      <c r="C347" s="931"/>
      <c r="D347" s="932"/>
      <c r="E347" s="275"/>
      <c r="F347" s="276"/>
      <c r="G347" s="275"/>
      <c r="H347" s="164"/>
    </row>
    <row r="348" spans="1:11" ht="12.75" thickBot="1" x14ac:dyDescent="0.25">
      <c r="A348" s="246"/>
      <c r="B348" s="247"/>
      <c r="C348" s="248"/>
      <c r="D348" s="247"/>
      <c r="E348" s="247"/>
      <c r="F348" s="247"/>
      <c r="G348" s="263" t="s">
        <v>66</v>
      </c>
      <c r="H348" s="140">
        <f>SUM(H345:H347)</f>
        <v>0</v>
      </c>
      <c r="J348" s="282"/>
    </row>
    <row r="349" spans="1:11" ht="12.75" thickBot="1" x14ac:dyDescent="0.25">
      <c r="A349" s="246"/>
      <c r="B349" s="247"/>
      <c r="C349" s="248"/>
      <c r="D349" s="247"/>
      <c r="E349" s="247"/>
      <c r="F349" s="247"/>
      <c r="G349" s="278"/>
      <c r="H349" s="279"/>
    </row>
    <row r="350" spans="1:11" x14ac:dyDescent="0.2">
      <c r="A350" s="246"/>
      <c r="B350" s="247"/>
      <c r="C350" s="248"/>
      <c r="D350" s="247"/>
      <c r="E350" s="933" t="s">
        <v>314</v>
      </c>
      <c r="F350" s="934"/>
      <c r="G350" s="935"/>
      <c r="H350" s="174">
        <f>ROUND(+H340+H331+H321+H348,0)</f>
        <v>70000</v>
      </c>
    </row>
    <row r="351" spans="1:11" ht="12.75" thickBot="1" x14ac:dyDescent="0.25">
      <c r="A351" s="246"/>
      <c r="B351" s="247"/>
      <c r="C351" s="248"/>
      <c r="D351" s="249"/>
      <c r="E351" s="936" t="s">
        <v>315</v>
      </c>
      <c r="F351" s="937"/>
      <c r="G351" s="281">
        <v>0</v>
      </c>
      <c r="H351" s="195">
        <v>0</v>
      </c>
    </row>
    <row r="352" spans="1:11" ht="12.75" thickBot="1" x14ac:dyDescent="0.25">
      <c r="A352" s="897" t="s">
        <v>350</v>
      </c>
      <c r="B352" s="898"/>
      <c r="C352" s="898"/>
      <c r="D352" s="899"/>
      <c r="E352" s="938" t="s">
        <v>316</v>
      </c>
      <c r="F352" s="939"/>
      <c r="G352" s="940"/>
      <c r="H352" s="140">
        <f>+H350+H351</f>
        <v>70000</v>
      </c>
      <c r="K352" s="282"/>
    </row>
    <row r="353" spans="1:8" ht="12.75" thickBot="1" x14ac:dyDescent="0.25">
      <c r="A353" s="907" t="str">
        <f>+A309</f>
        <v>CONSTRUCCIÓN POZO PROFUNDO AMPLIACIÓN Y COMPLETAMIENTO</v>
      </c>
      <c r="B353" s="908"/>
      <c r="C353" s="908"/>
      <c r="D353" s="908"/>
      <c r="E353" s="908"/>
      <c r="F353" s="908"/>
      <c r="G353" s="908"/>
      <c r="H353" s="909"/>
    </row>
    <row r="354" spans="1:8" ht="12.75" thickBot="1" x14ac:dyDescent="0.25">
      <c r="A354" s="897" t="s">
        <v>349</v>
      </c>
      <c r="B354" s="898"/>
      <c r="C354" s="898"/>
      <c r="D354" s="898"/>
      <c r="E354" s="898"/>
      <c r="F354" s="898"/>
      <c r="G354" s="898"/>
      <c r="H354" s="899"/>
    </row>
    <row r="355" spans="1:8" ht="12.75" thickBot="1" x14ac:dyDescent="0.25">
      <c r="A355" s="242" t="s">
        <v>280</v>
      </c>
      <c r="B355" s="295" t="str">
        <f>+B311</f>
        <v>2</v>
      </c>
      <c r="C355" s="963" t="str">
        <f>+C311</f>
        <v>COMPLEMENTOS Y SISTEMA DE BOMBEO</v>
      </c>
      <c r="D355" s="964"/>
      <c r="E355" s="964"/>
      <c r="F355" s="964"/>
      <c r="G355" s="964"/>
      <c r="H355" s="965"/>
    </row>
    <row r="356" spans="1:8" ht="12.75" thickBot="1" x14ac:dyDescent="0.25">
      <c r="A356" s="242" t="s">
        <v>281</v>
      </c>
      <c r="B356" s="296" t="str">
        <f>+'PRE Ampliacion y completamiento'!B20</f>
        <v>2.7</v>
      </c>
      <c r="C356" s="964" t="str">
        <f>+'PRE Ampliacion y completamiento'!C20:H20</f>
        <v>Prueba de bombeo</v>
      </c>
      <c r="D356" s="964"/>
      <c r="E356" s="964"/>
      <c r="F356" s="964"/>
      <c r="G356" s="244" t="s">
        <v>168</v>
      </c>
      <c r="H356" s="245" t="str">
        <f>+'PRE Ampliacion y completamiento'!I20</f>
        <v>POZO</v>
      </c>
    </row>
    <row r="357" spans="1:8" ht="12.75" thickBot="1" x14ac:dyDescent="0.25">
      <c r="A357" s="246"/>
      <c r="B357" s="247"/>
      <c r="C357" s="248"/>
      <c r="D357" s="247"/>
      <c r="E357" s="247"/>
      <c r="F357" s="247"/>
      <c r="G357" s="247"/>
      <c r="H357" s="249"/>
    </row>
    <row r="358" spans="1:8" x14ac:dyDescent="0.2">
      <c r="A358" s="933" t="s">
        <v>282</v>
      </c>
      <c r="B358" s="934"/>
      <c r="C358" s="934"/>
      <c r="D358" s="934"/>
      <c r="E358" s="934"/>
      <c r="F358" s="934"/>
      <c r="G358" s="934"/>
      <c r="H358" s="958"/>
    </row>
    <row r="359" spans="1:8" x14ac:dyDescent="0.2">
      <c r="A359" s="941" t="s">
        <v>56</v>
      </c>
      <c r="B359" s="942"/>
      <c r="C359" s="942"/>
      <c r="D359" s="943"/>
      <c r="E359" s="250" t="s">
        <v>283</v>
      </c>
      <c r="F359" s="250" t="s">
        <v>284</v>
      </c>
      <c r="G359" s="250" t="s">
        <v>285</v>
      </c>
      <c r="H359" s="251" t="s">
        <v>60</v>
      </c>
    </row>
    <row r="360" spans="1:8" x14ac:dyDescent="0.2">
      <c r="A360" s="944"/>
      <c r="B360" s="636"/>
      <c r="C360" s="636"/>
      <c r="D360" s="945"/>
      <c r="E360" s="252" t="s">
        <v>286</v>
      </c>
      <c r="F360" s="252" t="s">
        <v>287</v>
      </c>
      <c r="G360" s="252" t="s">
        <v>288</v>
      </c>
      <c r="H360" s="253" t="s">
        <v>289</v>
      </c>
    </row>
    <row r="361" spans="1:8" x14ac:dyDescent="0.2">
      <c r="A361" s="946"/>
      <c r="B361" s="947"/>
      <c r="C361" s="947"/>
      <c r="D361" s="948"/>
      <c r="E361" s="254"/>
      <c r="F361" s="254" t="s">
        <v>290</v>
      </c>
      <c r="G361" s="255" t="s">
        <v>291</v>
      </c>
      <c r="H361" s="256"/>
    </row>
    <row r="362" spans="1:8" x14ac:dyDescent="0.2">
      <c r="A362" s="966" t="s">
        <v>292</v>
      </c>
      <c r="B362" s="967"/>
      <c r="C362" s="967"/>
      <c r="D362" s="968"/>
      <c r="E362" s="257">
        <v>1</v>
      </c>
      <c r="F362" s="176">
        <f>+H385*0.1-58683.17-1</f>
        <v>68744.23000000001</v>
      </c>
      <c r="G362" s="258">
        <v>1</v>
      </c>
      <c r="H362" s="202">
        <f>+(E362*F362)/G362</f>
        <v>68744.23000000001</v>
      </c>
    </row>
    <row r="363" spans="1:8" x14ac:dyDescent="0.2">
      <c r="A363" s="972" t="s">
        <v>335</v>
      </c>
      <c r="B363" s="973"/>
      <c r="C363" s="973"/>
      <c r="D363" s="974"/>
      <c r="E363" s="257">
        <v>1</v>
      </c>
      <c r="F363" s="176">
        <f>+Insumos!H66</f>
        <v>1276450</v>
      </c>
      <c r="G363" s="258">
        <v>0.5</v>
      </c>
      <c r="H363" s="202">
        <f t="shared" ref="H363" si="5">+(E363*F363)/G363</f>
        <v>2552900</v>
      </c>
    </row>
    <row r="364" spans="1:8" ht="12.75" thickBot="1" x14ac:dyDescent="0.25">
      <c r="A364" s="292"/>
      <c r="B364" s="293"/>
      <c r="C364" s="293"/>
      <c r="D364" s="294"/>
      <c r="E364" s="259"/>
      <c r="F364" s="260"/>
      <c r="G364" s="261"/>
      <c r="H364" s="227"/>
    </row>
    <row r="365" spans="1:8" ht="12.75" thickBot="1" x14ac:dyDescent="0.25">
      <c r="A365" s="246"/>
      <c r="B365" s="247"/>
      <c r="C365" s="248"/>
      <c r="D365" s="247"/>
      <c r="E365" s="247"/>
      <c r="F365" s="247"/>
      <c r="G365" s="263" t="s">
        <v>66</v>
      </c>
      <c r="H365" s="193">
        <f>SUM(H362:H364)</f>
        <v>2621644.23</v>
      </c>
    </row>
    <row r="366" spans="1:8" ht="12.75" thickBot="1" x14ac:dyDescent="0.25">
      <c r="A366" s="246"/>
      <c r="B366" s="247"/>
      <c r="C366" s="248"/>
      <c r="D366" s="247"/>
      <c r="E366" s="247"/>
      <c r="F366" s="247"/>
      <c r="G366" s="247"/>
      <c r="H366" s="249"/>
    </row>
    <row r="367" spans="1:8" x14ac:dyDescent="0.2">
      <c r="A367" s="952" t="s">
        <v>293</v>
      </c>
      <c r="B367" s="953"/>
      <c r="C367" s="953"/>
      <c r="D367" s="953"/>
      <c r="E367" s="953"/>
      <c r="F367" s="953"/>
      <c r="G367" s="953"/>
      <c r="H367" s="954"/>
    </row>
    <row r="368" spans="1:8" x14ac:dyDescent="0.2">
      <c r="A368" s="941" t="s">
        <v>56</v>
      </c>
      <c r="B368" s="942"/>
      <c r="C368" s="942"/>
      <c r="D368" s="943"/>
      <c r="E368" s="961" t="s">
        <v>168</v>
      </c>
      <c r="F368" s="250" t="s">
        <v>283</v>
      </c>
      <c r="G368" s="250" t="s">
        <v>294</v>
      </c>
      <c r="H368" s="251" t="s">
        <v>60</v>
      </c>
    </row>
    <row r="369" spans="1:8" x14ac:dyDescent="0.2">
      <c r="A369" s="946"/>
      <c r="B369" s="947"/>
      <c r="C369" s="947"/>
      <c r="D369" s="948"/>
      <c r="E369" s="962"/>
      <c r="F369" s="254" t="s">
        <v>295</v>
      </c>
      <c r="G369" s="254" t="s">
        <v>296</v>
      </c>
      <c r="H369" s="256" t="s">
        <v>297</v>
      </c>
    </row>
    <row r="370" spans="1:8" x14ac:dyDescent="0.2">
      <c r="A370" s="955"/>
      <c r="B370" s="956"/>
      <c r="C370" s="956"/>
      <c r="D370" s="957"/>
      <c r="E370" s="257"/>
      <c r="F370" s="264"/>
      <c r="G370" s="206"/>
      <c r="H370" s="164"/>
    </row>
    <row r="371" spans="1:8" x14ac:dyDescent="0.2">
      <c r="A371" s="867"/>
      <c r="B371" s="868"/>
      <c r="C371" s="868"/>
      <c r="D371" s="869"/>
      <c r="E371" s="133"/>
      <c r="F371" s="148"/>
      <c r="G371" s="206"/>
      <c r="H371" s="164"/>
    </row>
    <row r="372" spans="1:8" ht="12.75" thickBot="1" x14ac:dyDescent="0.25">
      <c r="A372" s="949"/>
      <c r="B372" s="950"/>
      <c r="C372" s="950"/>
      <c r="D372" s="951"/>
      <c r="E372" s="259"/>
      <c r="F372" s="265"/>
      <c r="G372" s="260"/>
      <c r="H372" s="262"/>
    </row>
    <row r="373" spans="1:8" x14ac:dyDescent="0.2">
      <c r="A373" s="246"/>
      <c r="B373" s="247"/>
      <c r="C373" s="248"/>
      <c r="D373" s="247"/>
      <c r="E373" s="247"/>
      <c r="F373" s="266" t="s">
        <v>298</v>
      </c>
      <c r="G373" s="267"/>
      <c r="H373" s="190">
        <f>SUM(H370:H372)</f>
        <v>0</v>
      </c>
    </row>
    <row r="374" spans="1:8" ht="12.75" thickBot="1" x14ac:dyDescent="0.25">
      <c r="A374" s="246"/>
      <c r="B374" s="247"/>
      <c r="C374" s="248"/>
      <c r="D374" s="247"/>
      <c r="E374" s="247"/>
      <c r="F374" s="268" t="s">
        <v>299</v>
      </c>
      <c r="G374" s="269">
        <v>0</v>
      </c>
      <c r="H374" s="160">
        <f>+H373*G374</f>
        <v>0</v>
      </c>
    </row>
    <row r="375" spans="1:8" ht="12.75" thickBot="1" x14ac:dyDescent="0.25">
      <c r="A375" s="246"/>
      <c r="B375" s="247"/>
      <c r="C375" s="248"/>
      <c r="D375" s="247"/>
      <c r="E375" s="247"/>
      <c r="F375" s="270" t="s">
        <v>66</v>
      </c>
      <c r="G375" s="271"/>
      <c r="H375" s="193">
        <f>H373+H374</f>
        <v>0</v>
      </c>
    </row>
    <row r="376" spans="1:8" ht="12.75" thickBot="1" x14ac:dyDescent="0.25">
      <c r="A376" s="246"/>
      <c r="B376" s="247"/>
      <c r="C376" s="248"/>
      <c r="D376" s="247"/>
      <c r="E376" s="247"/>
      <c r="F376" s="247"/>
      <c r="G376" s="247"/>
      <c r="H376" s="249"/>
    </row>
    <row r="377" spans="1:8" x14ac:dyDescent="0.2">
      <c r="A377" s="952" t="s">
        <v>300</v>
      </c>
      <c r="B377" s="953"/>
      <c r="C377" s="953"/>
      <c r="D377" s="953"/>
      <c r="E377" s="953"/>
      <c r="F377" s="953"/>
      <c r="G377" s="953"/>
      <c r="H377" s="954"/>
    </row>
    <row r="378" spans="1:8" x14ac:dyDescent="0.2">
      <c r="A378" s="941" t="s">
        <v>56</v>
      </c>
      <c r="B378" s="942"/>
      <c r="C378" s="942"/>
      <c r="D378" s="943"/>
      <c r="E378" s="250" t="s">
        <v>283</v>
      </c>
      <c r="F378" s="250" t="s">
        <v>148</v>
      </c>
      <c r="G378" s="250" t="s">
        <v>285</v>
      </c>
      <c r="H378" s="251" t="s">
        <v>60</v>
      </c>
    </row>
    <row r="379" spans="1:8" x14ac:dyDescent="0.2">
      <c r="A379" s="944"/>
      <c r="B379" s="636"/>
      <c r="C379" s="636"/>
      <c r="D379" s="945"/>
      <c r="E379" s="252" t="s">
        <v>301</v>
      </c>
      <c r="F379" s="252" t="s">
        <v>302</v>
      </c>
      <c r="G379" s="252" t="s">
        <v>288</v>
      </c>
      <c r="H379" s="253" t="s">
        <v>303</v>
      </c>
    </row>
    <row r="380" spans="1:8" x14ac:dyDescent="0.2">
      <c r="A380" s="946"/>
      <c r="B380" s="947"/>
      <c r="C380" s="947"/>
      <c r="D380" s="948"/>
      <c r="E380" s="254"/>
      <c r="F380" s="254" t="s">
        <v>304</v>
      </c>
      <c r="G380" s="255" t="s">
        <v>305</v>
      </c>
      <c r="H380" s="256"/>
    </row>
    <row r="381" spans="1:8" x14ac:dyDescent="0.2">
      <c r="A381" s="891" t="s">
        <v>306</v>
      </c>
      <c r="B381" s="892"/>
      <c r="C381" s="892"/>
      <c r="D381" s="893"/>
      <c r="E381" s="133">
        <v>2</v>
      </c>
      <c r="F381" s="176">
        <f>+F337</f>
        <v>77191</v>
      </c>
      <c r="G381" s="135">
        <v>1</v>
      </c>
      <c r="H381" s="164">
        <f>+(E381*F381)/G381</f>
        <v>154382</v>
      </c>
    </row>
    <row r="382" spans="1:8" x14ac:dyDescent="0.2">
      <c r="A382" s="867" t="s">
        <v>307</v>
      </c>
      <c r="B382" s="868"/>
      <c r="C382" s="868"/>
      <c r="D382" s="869"/>
      <c r="E382" s="133">
        <v>1</v>
      </c>
      <c r="F382" s="176">
        <f>+F338</f>
        <v>125909</v>
      </c>
      <c r="G382" s="135">
        <v>0.5</v>
      </c>
      <c r="H382" s="164">
        <f>+(E382*F382)/G382</f>
        <v>251818</v>
      </c>
    </row>
    <row r="383" spans="1:8" x14ac:dyDescent="0.2">
      <c r="A383" s="867" t="s">
        <v>324</v>
      </c>
      <c r="B383" s="868"/>
      <c r="C383" s="868"/>
      <c r="D383" s="869"/>
      <c r="E383" s="133">
        <v>1</v>
      </c>
      <c r="F383" s="176">
        <f>+Insumos!H23</f>
        <v>217021</v>
      </c>
      <c r="G383" s="135">
        <v>0.25</v>
      </c>
      <c r="H383" s="164">
        <f>+(E383*F383)/G383</f>
        <v>868084</v>
      </c>
    </row>
    <row r="384" spans="1:8" ht="12.75" thickBot="1" x14ac:dyDescent="0.25">
      <c r="A384" s="949"/>
      <c r="B384" s="950"/>
      <c r="C384" s="950"/>
      <c r="D384" s="951"/>
      <c r="E384" s="259"/>
      <c r="F384" s="260"/>
      <c r="G384" s="261"/>
      <c r="H384" s="164"/>
    </row>
    <row r="385" spans="1:12" ht="12.75" thickBot="1" x14ac:dyDescent="0.25">
      <c r="A385" s="246"/>
      <c r="B385" s="247"/>
      <c r="C385" s="248"/>
      <c r="D385" s="247"/>
      <c r="E385" s="247"/>
      <c r="F385" s="247"/>
      <c r="G385" s="263" t="s">
        <v>66</v>
      </c>
      <c r="H385" s="193">
        <f>SUM(H381:H384)</f>
        <v>1274284</v>
      </c>
    </row>
    <row r="386" spans="1:12" ht="12.75" thickBot="1" x14ac:dyDescent="0.25">
      <c r="A386" s="246"/>
      <c r="B386" s="247"/>
      <c r="C386" s="248"/>
      <c r="D386" s="247"/>
      <c r="E386" s="247"/>
      <c r="F386" s="247"/>
      <c r="G386" s="247"/>
      <c r="H386" s="249"/>
    </row>
    <row r="387" spans="1:12" x14ac:dyDescent="0.2">
      <c r="A387" s="952" t="s">
        <v>308</v>
      </c>
      <c r="B387" s="953"/>
      <c r="C387" s="953"/>
      <c r="D387" s="953"/>
      <c r="E387" s="953"/>
      <c r="F387" s="953"/>
      <c r="G387" s="953"/>
      <c r="H387" s="954"/>
    </row>
    <row r="388" spans="1:12" x14ac:dyDescent="0.2">
      <c r="A388" s="941" t="s">
        <v>56</v>
      </c>
      <c r="B388" s="942"/>
      <c r="C388" s="942"/>
      <c r="D388" s="943"/>
      <c r="E388" s="250" t="s">
        <v>283</v>
      </c>
      <c r="F388" s="250" t="s">
        <v>309</v>
      </c>
      <c r="G388" s="250" t="s">
        <v>285</v>
      </c>
      <c r="H388" s="251" t="s">
        <v>60</v>
      </c>
    </row>
    <row r="389" spans="1:12" x14ac:dyDescent="0.2">
      <c r="A389" s="946"/>
      <c r="B389" s="947"/>
      <c r="C389" s="947"/>
      <c r="D389" s="948"/>
      <c r="E389" s="254" t="s">
        <v>310</v>
      </c>
      <c r="F389" s="254" t="s">
        <v>311</v>
      </c>
      <c r="G389" s="254" t="s">
        <v>312</v>
      </c>
      <c r="H389" s="256" t="s">
        <v>313</v>
      </c>
    </row>
    <row r="390" spans="1:12" ht="12.75" customHeight="1" x14ac:dyDescent="0.2">
      <c r="A390" s="867"/>
      <c r="B390" s="868"/>
      <c r="C390" s="868"/>
      <c r="D390" s="869"/>
      <c r="E390" s="166"/>
      <c r="F390" s="149"/>
      <c r="G390" s="135"/>
      <c r="H390" s="164"/>
    </row>
    <row r="391" spans="1:12" ht="12.75" thickBot="1" x14ac:dyDescent="0.25">
      <c r="A391" s="930"/>
      <c r="B391" s="931"/>
      <c r="C391" s="931"/>
      <c r="D391" s="932"/>
      <c r="E391" s="275"/>
      <c r="F391" s="276"/>
      <c r="G391" s="275"/>
      <c r="H391" s="164"/>
    </row>
    <row r="392" spans="1:12" ht="12.75" thickBot="1" x14ac:dyDescent="0.25">
      <c r="A392" s="246"/>
      <c r="B392" s="247"/>
      <c r="C392" s="248"/>
      <c r="D392" s="247"/>
      <c r="E392" s="247"/>
      <c r="F392" s="247"/>
      <c r="G392" s="263" t="s">
        <v>66</v>
      </c>
      <c r="H392" s="193">
        <f>SUM(H390:H391)</f>
        <v>0</v>
      </c>
    </row>
    <row r="393" spans="1:12" ht="12.75" thickBot="1" x14ac:dyDescent="0.25">
      <c r="A393" s="246"/>
      <c r="B393" s="247"/>
      <c r="C393" s="248"/>
      <c r="D393" s="247"/>
      <c r="E393" s="247"/>
      <c r="F393" s="247"/>
      <c r="G393" s="278"/>
      <c r="H393" s="279"/>
    </row>
    <row r="394" spans="1:12" x14ac:dyDescent="0.2">
      <c r="A394" s="246"/>
      <c r="B394" s="247"/>
      <c r="C394" s="248"/>
      <c r="D394" s="247"/>
      <c r="E394" s="933" t="s">
        <v>314</v>
      </c>
      <c r="F394" s="934"/>
      <c r="G394" s="935"/>
      <c r="H394" s="220">
        <f>ROUND(+H385+H375+H365+H392,0)</f>
        <v>3895928</v>
      </c>
      <c r="J394" s="282"/>
    </row>
    <row r="395" spans="1:12" ht="12.75" thickBot="1" x14ac:dyDescent="0.25">
      <c r="A395" s="246"/>
      <c r="B395" s="247"/>
      <c r="C395" s="248"/>
      <c r="D395" s="249"/>
      <c r="E395" s="936" t="s">
        <v>315</v>
      </c>
      <c r="F395" s="937"/>
      <c r="G395" s="281">
        <v>0</v>
      </c>
      <c r="H395" s="195">
        <v>0</v>
      </c>
      <c r="L395" s="311"/>
    </row>
    <row r="396" spans="1:12" ht="12.75" thickBot="1" x14ac:dyDescent="0.25">
      <c r="A396" s="897" t="s">
        <v>350</v>
      </c>
      <c r="B396" s="898"/>
      <c r="C396" s="898"/>
      <c r="D396" s="899"/>
      <c r="E396" s="938" t="s">
        <v>316</v>
      </c>
      <c r="F396" s="939"/>
      <c r="G396" s="940"/>
      <c r="H396" s="140">
        <f>+H394+H395+0.83</f>
        <v>3895928.83</v>
      </c>
      <c r="J396" s="282"/>
    </row>
    <row r="397" spans="1:12" ht="12.75" thickBot="1" x14ac:dyDescent="0.25">
      <c r="A397" s="907" t="str">
        <f>+A353</f>
        <v>CONSTRUCCIÓN POZO PROFUNDO AMPLIACIÓN Y COMPLETAMIENTO</v>
      </c>
      <c r="B397" s="908"/>
      <c r="C397" s="908"/>
      <c r="D397" s="908"/>
      <c r="E397" s="908"/>
      <c r="F397" s="908"/>
      <c r="G397" s="908"/>
      <c r="H397" s="909"/>
    </row>
    <row r="398" spans="1:12" ht="12.75" thickBot="1" x14ac:dyDescent="0.25">
      <c r="A398" s="897" t="s">
        <v>349</v>
      </c>
      <c r="B398" s="898"/>
      <c r="C398" s="898"/>
      <c r="D398" s="898"/>
      <c r="E398" s="898"/>
      <c r="F398" s="898"/>
      <c r="G398" s="898"/>
      <c r="H398" s="899"/>
    </row>
    <row r="399" spans="1:12" ht="12.75" thickBot="1" x14ac:dyDescent="0.25">
      <c r="A399" s="242" t="s">
        <v>280</v>
      </c>
      <c r="B399" s="295" t="str">
        <f>+B355</f>
        <v>2</v>
      </c>
      <c r="C399" s="963" t="str">
        <f>+C355</f>
        <v>COMPLEMENTOS Y SISTEMA DE BOMBEO</v>
      </c>
      <c r="D399" s="964"/>
      <c r="E399" s="964"/>
      <c r="F399" s="964"/>
      <c r="G399" s="964"/>
      <c r="H399" s="965"/>
    </row>
    <row r="400" spans="1:12" ht="12.75" thickBot="1" x14ac:dyDescent="0.25">
      <c r="A400" s="242" t="s">
        <v>281</v>
      </c>
      <c r="B400" s="296" t="str">
        <f>+'PRE Ampliacion y completamiento'!B16</f>
        <v>2.3</v>
      </c>
      <c r="C400" s="964" t="str">
        <f>+'PRE Ampliacion y completamiento'!C16:H16</f>
        <v>Cemento 50 Kg</v>
      </c>
      <c r="D400" s="964"/>
      <c r="E400" s="964"/>
      <c r="F400" s="964"/>
      <c r="G400" s="244" t="s">
        <v>168</v>
      </c>
      <c r="H400" s="245" t="str">
        <f>+[132]PRESUPUESTO!C29</f>
        <v>BULTO</v>
      </c>
    </row>
    <row r="401" spans="1:8" ht="12.75" thickBot="1" x14ac:dyDescent="0.25">
      <c r="A401" s="246"/>
      <c r="B401" s="247"/>
      <c r="C401" s="248"/>
      <c r="D401" s="247"/>
      <c r="E401" s="247"/>
      <c r="F401" s="247"/>
      <c r="G401" s="247"/>
      <c r="H401" s="249"/>
    </row>
    <row r="402" spans="1:8" x14ac:dyDescent="0.2">
      <c r="A402" s="933" t="s">
        <v>282</v>
      </c>
      <c r="B402" s="934"/>
      <c r="C402" s="934"/>
      <c r="D402" s="934"/>
      <c r="E402" s="934"/>
      <c r="F402" s="934"/>
      <c r="G402" s="934"/>
      <c r="H402" s="958"/>
    </row>
    <row r="403" spans="1:8" x14ac:dyDescent="0.2">
      <c r="A403" s="941" t="s">
        <v>56</v>
      </c>
      <c r="B403" s="942"/>
      <c r="C403" s="942"/>
      <c r="D403" s="943"/>
      <c r="E403" s="250" t="s">
        <v>283</v>
      </c>
      <c r="F403" s="250" t="s">
        <v>284</v>
      </c>
      <c r="G403" s="250" t="s">
        <v>285</v>
      </c>
      <c r="H403" s="251" t="s">
        <v>60</v>
      </c>
    </row>
    <row r="404" spans="1:8" x14ac:dyDescent="0.2">
      <c r="A404" s="944"/>
      <c r="B404" s="636"/>
      <c r="C404" s="636"/>
      <c r="D404" s="945"/>
      <c r="E404" s="252" t="s">
        <v>286</v>
      </c>
      <c r="F404" s="252" t="s">
        <v>287</v>
      </c>
      <c r="G404" s="252" t="s">
        <v>288</v>
      </c>
      <c r="H404" s="253" t="s">
        <v>289</v>
      </c>
    </row>
    <row r="405" spans="1:8" x14ac:dyDescent="0.2">
      <c r="A405" s="946"/>
      <c r="B405" s="947"/>
      <c r="C405" s="947"/>
      <c r="D405" s="948"/>
      <c r="E405" s="254"/>
      <c r="F405" s="254" t="s">
        <v>290</v>
      </c>
      <c r="G405" s="255" t="s">
        <v>291</v>
      </c>
      <c r="H405" s="256"/>
    </row>
    <row r="406" spans="1:8" x14ac:dyDescent="0.2">
      <c r="A406" s="966"/>
      <c r="B406" s="967"/>
      <c r="C406" s="967"/>
      <c r="D406" s="968"/>
      <c r="E406" s="257"/>
      <c r="F406" s="207"/>
      <c r="G406" s="258"/>
      <c r="H406" s="284"/>
    </row>
    <row r="407" spans="1:8" ht="12.75" thickBot="1" x14ac:dyDescent="0.25">
      <c r="A407" s="292"/>
      <c r="B407" s="293"/>
      <c r="C407" s="293"/>
      <c r="D407" s="294"/>
      <c r="E407" s="259"/>
      <c r="F407" s="260"/>
      <c r="G407" s="261"/>
      <c r="H407" s="262"/>
    </row>
    <row r="408" spans="1:8" ht="12.75" thickBot="1" x14ac:dyDescent="0.25">
      <c r="A408" s="246"/>
      <c r="B408" s="247"/>
      <c r="C408" s="248"/>
      <c r="D408" s="247"/>
      <c r="E408" s="247"/>
      <c r="F408" s="247"/>
      <c r="G408" s="263" t="s">
        <v>66</v>
      </c>
      <c r="H408" s="193">
        <f>SUM(H406:H407)</f>
        <v>0</v>
      </c>
    </row>
    <row r="409" spans="1:8" ht="12.75" thickBot="1" x14ac:dyDescent="0.25">
      <c r="A409" s="246"/>
      <c r="B409" s="247"/>
      <c r="C409" s="248"/>
      <c r="D409" s="247"/>
      <c r="E409" s="247"/>
      <c r="F409" s="247"/>
      <c r="G409" s="247"/>
      <c r="H409" s="249"/>
    </row>
    <row r="410" spans="1:8" x14ac:dyDescent="0.2">
      <c r="A410" s="952" t="s">
        <v>293</v>
      </c>
      <c r="B410" s="953"/>
      <c r="C410" s="953"/>
      <c r="D410" s="953"/>
      <c r="E410" s="953"/>
      <c r="F410" s="953"/>
      <c r="G410" s="953"/>
      <c r="H410" s="954"/>
    </row>
    <row r="411" spans="1:8" x14ac:dyDescent="0.2">
      <c r="A411" s="941" t="s">
        <v>56</v>
      </c>
      <c r="B411" s="942"/>
      <c r="C411" s="942"/>
      <c r="D411" s="943"/>
      <c r="E411" s="961" t="s">
        <v>168</v>
      </c>
      <c r="F411" s="250" t="s">
        <v>283</v>
      </c>
      <c r="G411" s="250" t="s">
        <v>294</v>
      </c>
      <c r="H411" s="251" t="s">
        <v>60</v>
      </c>
    </row>
    <row r="412" spans="1:8" x14ac:dyDescent="0.2">
      <c r="A412" s="946"/>
      <c r="B412" s="947"/>
      <c r="C412" s="947"/>
      <c r="D412" s="948"/>
      <c r="E412" s="962"/>
      <c r="F412" s="254" t="s">
        <v>295</v>
      </c>
      <c r="G412" s="254" t="s">
        <v>296</v>
      </c>
      <c r="H412" s="256" t="s">
        <v>297</v>
      </c>
    </row>
    <row r="413" spans="1:8" x14ac:dyDescent="0.2">
      <c r="A413" s="969" t="s">
        <v>365</v>
      </c>
      <c r="B413" s="970"/>
      <c r="C413" s="970"/>
      <c r="D413" s="971"/>
      <c r="E413" s="208" t="s">
        <v>17</v>
      </c>
      <c r="F413" s="209">
        <v>1</v>
      </c>
      <c r="G413" s="207">
        <v>35000</v>
      </c>
      <c r="H413" s="300">
        <f>+ROUND(F413*G413,0)</f>
        <v>35000</v>
      </c>
    </row>
    <row r="414" spans="1:8" ht="12.75" thickBot="1" x14ac:dyDescent="0.25">
      <c r="A414" s="949"/>
      <c r="B414" s="950"/>
      <c r="C414" s="950"/>
      <c r="D414" s="951"/>
      <c r="E414" s="259"/>
      <c r="F414" s="265"/>
      <c r="G414" s="260"/>
      <c r="H414" s="227"/>
    </row>
    <row r="415" spans="1:8" x14ac:dyDescent="0.2">
      <c r="A415" s="246"/>
      <c r="B415" s="247"/>
      <c r="C415" s="248"/>
      <c r="D415" s="247"/>
      <c r="E415" s="247"/>
      <c r="F415" s="266" t="s">
        <v>298</v>
      </c>
      <c r="G415" s="267"/>
      <c r="H415" s="197">
        <f>SUM(H413:H414)</f>
        <v>35000</v>
      </c>
    </row>
    <row r="416" spans="1:8" ht="12.75" thickBot="1" x14ac:dyDescent="0.25">
      <c r="A416" s="246"/>
      <c r="B416" s="247"/>
      <c r="C416" s="248"/>
      <c r="D416" s="247"/>
      <c r="E416" s="247"/>
      <c r="F416" s="268" t="s">
        <v>299</v>
      </c>
      <c r="G416" s="269">
        <v>0</v>
      </c>
      <c r="H416" s="198">
        <f>ROUND(+H415*G416,0)</f>
        <v>0</v>
      </c>
    </row>
    <row r="417" spans="1:8" ht="12.75" thickBot="1" x14ac:dyDescent="0.25">
      <c r="A417" s="246"/>
      <c r="B417" s="247"/>
      <c r="C417" s="248"/>
      <c r="D417" s="247"/>
      <c r="E417" s="247"/>
      <c r="F417" s="270" t="s">
        <v>66</v>
      </c>
      <c r="G417" s="271"/>
      <c r="H417" s="140">
        <f>H415+H416</f>
        <v>35000</v>
      </c>
    </row>
    <row r="418" spans="1:8" ht="12.75" thickBot="1" x14ac:dyDescent="0.25">
      <c r="A418" s="246"/>
      <c r="B418" s="247"/>
      <c r="C418" s="248"/>
      <c r="D418" s="247"/>
      <c r="E418" s="247"/>
      <c r="F418" s="247"/>
      <c r="G418" s="247"/>
      <c r="H418" s="249"/>
    </row>
    <row r="419" spans="1:8" x14ac:dyDescent="0.2">
      <c r="A419" s="952" t="s">
        <v>300</v>
      </c>
      <c r="B419" s="953"/>
      <c r="C419" s="953"/>
      <c r="D419" s="953"/>
      <c r="E419" s="953"/>
      <c r="F419" s="953"/>
      <c r="G419" s="953"/>
      <c r="H419" s="954"/>
    </row>
    <row r="420" spans="1:8" x14ac:dyDescent="0.2">
      <c r="A420" s="941" t="s">
        <v>56</v>
      </c>
      <c r="B420" s="942"/>
      <c r="C420" s="942"/>
      <c r="D420" s="943"/>
      <c r="E420" s="250" t="s">
        <v>283</v>
      </c>
      <c r="F420" s="250" t="s">
        <v>148</v>
      </c>
      <c r="G420" s="250" t="s">
        <v>285</v>
      </c>
      <c r="H420" s="251" t="s">
        <v>60</v>
      </c>
    </row>
    <row r="421" spans="1:8" x14ac:dyDescent="0.2">
      <c r="A421" s="944"/>
      <c r="B421" s="636"/>
      <c r="C421" s="636"/>
      <c r="D421" s="945"/>
      <c r="E421" s="252" t="s">
        <v>301</v>
      </c>
      <c r="F421" s="252" t="s">
        <v>302</v>
      </c>
      <c r="G421" s="252" t="s">
        <v>288</v>
      </c>
      <c r="H421" s="253" t="s">
        <v>303</v>
      </c>
    </row>
    <row r="422" spans="1:8" x14ac:dyDescent="0.2">
      <c r="A422" s="946"/>
      <c r="B422" s="947"/>
      <c r="C422" s="947"/>
      <c r="D422" s="948"/>
      <c r="E422" s="254"/>
      <c r="F422" s="254" t="s">
        <v>304</v>
      </c>
      <c r="G422" s="255" t="s">
        <v>305</v>
      </c>
      <c r="H422" s="256"/>
    </row>
    <row r="423" spans="1:8" x14ac:dyDescent="0.2">
      <c r="A423" s="891"/>
      <c r="B423" s="892"/>
      <c r="C423" s="892"/>
      <c r="D423" s="893"/>
      <c r="E423" s="133"/>
      <c r="F423" s="207"/>
      <c r="G423" s="135"/>
      <c r="H423" s="164"/>
    </row>
    <row r="424" spans="1:8" ht="12.75" thickBot="1" x14ac:dyDescent="0.25">
      <c r="A424" s="949"/>
      <c r="B424" s="950"/>
      <c r="C424" s="950"/>
      <c r="D424" s="951"/>
      <c r="E424" s="259"/>
      <c r="F424" s="260"/>
      <c r="G424" s="261"/>
      <c r="H424" s="164"/>
    </row>
    <row r="425" spans="1:8" ht="12.75" thickBot="1" x14ac:dyDescent="0.25">
      <c r="A425" s="246"/>
      <c r="B425" s="247"/>
      <c r="C425" s="248"/>
      <c r="D425" s="247"/>
      <c r="E425" s="247"/>
      <c r="F425" s="247"/>
      <c r="G425" s="263" t="s">
        <v>66</v>
      </c>
      <c r="H425" s="140">
        <f>SUM(H423:H424)</f>
        <v>0</v>
      </c>
    </row>
    <row r="426" spans="1:8" ht="12.75" thickBot="1" x14ac:dyDescent="0.25">
      <c r="A426" s="246"/>
      <c r="B426" s="247"/>
      <c r="C426" s="248"/>
      <c r="D426" s="247"/>
      <c r="E426" s="247"/>
      <c r="F426" s="247"/>
      <c r="G426" s="247"/>
      <c r="H426" s="249"/>
    </row>
    <row r="427" spans="1:8" x14ac:dyDescent="0.2">
      <c r="A427" s="952" t="s">
        <v>308</v>
      </c>
      <c r="B427" s="953"/>
      <c r="C427" s="953"/>
      <c r="D427" s="953"/>
      <c r="E427" s="953"/>
      <c r="F427" s="953"/>
      <c r="G427" s="953"/>
      <c r="H427" s="954"/>
    </row>
    <row r="428" spans="1:8" x14ac:dyDescent="0.2">
      <c r="A428" s="941" t="s">
        <v>56</v>
      </c>
      <c r="B428" s="942"/>
      <c r="C428" s="942"/>
      <c r="D428" s="943"/>
      <c r="E428" s="250" t="s">
        <v>283</v>
      </c>
      <c r="F428" s="250" t="s">
        <v>309</v>
      </c>
      <c r="G428" s="250" t="s">
        <v>285</v>
      </c>
      <c r="H428" s="251" t="s">
        <v>60</v>
      </c>
    </row>
    <row r="429" spans="1:8" x14ac:dyDescent="0.2">
      <c r="A429" s="946"/>
      <c r="B429" s="947"/>
      <c r="C429" s="947"/>
      <c r="D429" s="948"/>
      <c r="E429" s="254" t="s">
        <v>310</v>
      </c>
      <c r="F429" s="254" t="s">
        <v>311</v>
      </c>
      <c r="G429" s="254" t="s">
        <v>312</v>
      </c>
      <c r="H429" s="256" t="s">
        <v>313</v>
      </c>
    </row>
    <row r="430" spans="1:8" ht="12.75" customHeight="1" x14ac:dyDescent="0.2">
      <c r="A430" s="867"/>
      <c r="B430" s="868"/>
      <c r="C430" s="868"/>
      <c r="D430" s="869"/>
      <c r="E430" s="166"/>
      <c r="F430" s="176"/>
      <c r="G430" s="204"/>
      <c r="H430" s="164"/>
    </row>
    <row r="431" spans="1:8" x14ac:dyDescent="0.2">
      <c r="A431" s="867"/>
      <c r="B431" s="868"/>
      <c r="C431" s="868"/>
      <c r="D431" s="869"/>
      <c r="E431" s="166"/>
      <c r="F431" s="176"/>
      <c r="G431" s="204"/>
      <c r="H431" s="164"/>
    </row>
    <row r="432" spans="1:8" ht="12.75" thickBot="1" x14ac:dyDescent="0.25">
      <c r="A432" s="930"/>
      <c r="B432" s="931"/>
      <c r="C432" s="931"/>
      <c r="D432" s="932"/>
      <c r="E432" s="275"/>
      <c r="F432" s="276"/>
      <c r="G432" s="275"/>
      <c r="H432" s="164"/>
    </row>
    <row r="433" spans="1:10" ht="12.75" thickBot="1" x14ac:dyDescent="0.25">
      <c r="A433" s="246"/>
      <c r="B433" s="247"/>
      <c r="C433" s="248"/>
      <c r="D433" s="247"/>
      <c r="E433" s="247"/>
      <c r="F433" s="247"/>
      <c r="G433" s="263" t="s">
        <v>66</v>
      </c>
      <c r="H433" s="193">
        <f>SUM(H430:H432)</f>
        <v>0</v>
      </c>
    </row>
    <row r="434" spans="1:10" ht="12.75" thickBot="1" x14ac:dyDescent="0.25">
      <c r="A434" s="246"/>
      <c r="B434" s="247"/>
      <c r="C434" s="248"/>
      <c r="D434" s="247"/>
      <c r="E434" s="247"/>
      <c r="F434" s="247"/>
      <c r="G434" s="278"/>
      <c r="H434" s="279"/>
    </row>
    <row r="435" spans="1:10" x14ac:dyDescent="0.2">
      <c r="A435" s="246"/>
      <c r="B435" s="247"/>
      <c r="C435" s="248"/>
      <c r="D435" s="247"/>
      <c r="E435" s="933" t="s">
        <v>314</v>
      </c>
      <c r="F435" s="934"/>
      <c r="G435" s="935"/>
      <c r="H435" s="220">
        <f>ROUND(+H425+H417+H408+H433,2)</f>
        <v>35000</v>
      </c>
    </row>
    <row r="436" spans="1:10" ht="12.75" thickBot="1" x14ac:dyDescent="0.25">
      <c r="A436" s="246"/>
      <c r="B436" s="247"/>
      <c r="C436" s="248"/>
      <c r="D436" s="249"/>
      <c r="E436" s="936" t="s">
        <v>315</v>
      </c>
      <c r="F436" s="937"/>
      <c r="G436" s="281">
        <v>0</v>
      </c>
      <c r="H436" s="228">
        <v>0</v>
      </c>
    </row>
    <row r="437" spans="1:10" ht="12.75" thickBot="1" x14ac:dyDescent="0.25">
      <c r="A437" s="897" t="s">
        <v>350</v>
      </c>
      <c r="B437" s="898"/>
      <c r="C437" s="898"/>
      <c r="D437" s="899"/>
      <c r="E437" s="938" t="s">
        <v>316</v>
      </c>
      <c r="F437" s="939"/>
      <c r="G437" s="940"/>
      <c r="H437" s="193">
        <f>+H435+H436</f>
        <v>35000</v>
      </c>
      <c r="J437" s="282"/>
    </row>
    <row r="438" spans="1:10" ht="12.75" thickBot="1" x14ac:dyDescent="0.25">
      <c r="A438" s="907" t="str">
        <f>+A397</f>
        <v>CONSTRUCCIÓN POZO PROFUNDO AMPLIACIÓN Y COMPLETAMIENTO</v>
      </c>
      <c r="B438" s="908"/>
      <c r="C438" s="908"/>
      <c r="D438" s="908"/>
      <c r="E438" s="908"/>
      <c r="F438" s="908"/>
      <c r="G438" s="908"/>
      <c r="H438" s="909"/>
    </row>
    <row r="439" spans="1:10" ht="12.75" thickBot="1" x14ac:dyDescent="0.25">
      <c r="A439" s="897" t="s">
        <v>349</v>
      </c>
      <c r="B439" s="898"/>
      <c r="C439" s="898"/>
      <c r="D439" s="898"/>
      <c r="E439" s="898"/>
      <c r="F439" s="898"/>
      <c r="G439" s="898"/>
      <c r="H439" s="899"/>
    </row>
    <row r="440" spans="1:10" ht="12.75" thickBot="1" x14ac:dyDescent="0.25">
      <c r="A440" s="242" t="s">
        <v>280</v>
      </c>
      <c r="B440" s="295" t="str">
        <f>+B399</f>
        <v>2</v>
      </c>
      <c r="C440" s="963" t="str">
        <f>+C399</f>
        <v>COMPLEMENTOS Y SISTEMA DE BOMBEO</v>
      </c>
      <c r="D440" s="964"/>
      <c r="E440" s="964"/>
      <c r="F440" s="964"/>
      <c r="G440" s="964"/>
      <c r="H440" s="965"/>
    </row>
    <row r="441" spans="1:10" ht="12.75" thickBot="1" x14ac:dyDescent="0.25">
      <c r="A441" s="242" t="s">
        <v>281</v>
      </c>
      <c r="B441" s="296" t="str">
        <f>+'PRE Ampliacion y completamiento'!B15</f>
        <v>2.2</v>
      </c>
      <c r="C441" s="964" t="str">
        <f>+'PRE Ampliacion y completamiento'!C15:H15</f>
        <v>Tubos Engravilladores</v>
      </c>
      <c r="D441" s="964"/>
      <c r="E441" s="964"/>
      <c r="F441" s="964"/>
      <c r="G441" s="244" t="s">
        <v>168</v>
      </c>
      <c r="H441" s="245" t="str">
        <f>+[132]PRESUPUESTO!C28</f>
        <v>MT</v>
      </c>
    </row>
    <row r="442" spans="1:10" ht="12.75" thickBot="1" x14ac:dyDescent="0.25">
      <c r="A442" s="246"/>
      <c r="B442" s="247"/>
      <c r="C442" s="248"/>
      <c r="D442" s="247"/>
      <c r="E442" s="247"/>
      <c r="F442" s="247"/>
      <c r="G442" s="247"/>
      <c r="H442" s="249"/>
    </row>
    <row r="443" spans="1:10" x14ac:dyDescent="0.2">
      <c r="A443" s="933" t="s">
        <v>282</v>
      </c>
      <c r="B443" s="934"/>
      <c r="C443" s="934"/>
      <c r="D443" s="934"/>
      <c r="E443" s="934"/>
      <c r="F443" s="934"/>
      <c r="G443" s="934"/>
      <c r="H443" s="958"/>
    </row>
    <row r="444" spans="1:10" x14ac:dyDescent="0.2">
      <c r="A444" s="941" t="s">
        <v>56</v>
      </c>
      <c r="B444" s="942"/>
      <c r="C444" s="942"/>
      <c r="D444" s="943"/>
      <c r="E444" s="250" t="s">
        <v>283</v>
      </c>
      <c r="F444" s="250" t="s">
        <v>284</v>
      </c>
      <c r="G444" s="250" t="s">
        <v>285</v>
      </c>
      <c r="H444" s="251" t="s">
        <v>60</v>
      </c>
    </row>
    <row r="445" spans="1:10" x14ac:dyDescent="0.2">
      <c r="A445" s="944"/>
      <c r="B445" s="636"/>
      <c r="C445" s="636"/>
      <c r="D445" s="945"/>
      <c r="E445" s="252" t="s">
        <v>286</v>
      </c>
      <c r="F445" s="252" t="s">
        <v>287</v>
      </c>
      <c r="G445" s="252" t="s">
        <v>288</v>
      </c>
      <c r="H445" s="253" t="s">
        <v>289</v>
      </c>
    </row>
    <row r="446" spans="1:10" x14ac:dyDescent="0.2">
      <c r="A446" s="946"/>
      <c r="B446" s="947"/>
      <c r="C446" s="947"/>
      <c r="D446" s="948"/>
      <c r="E446" s="254"/>
      <c r="F446" s="254" t="s">
        <v>290</v>
      </c>
      <c r="G446" s="255" t="s">
        <v>291</v>
      </c>
      <c r="H446" s="256"/>
    </row>
    <row r="447" spans="1:10" x14ac:dyDescent="0.2">
      <c r="A447" s="959" t="s">
        <v>292</v>
      </c>
      <c r="B447" s="960"/>
      <c r="C447" s="960"/>
      <c r="D447" s="960"/>
      <c r="E447" s="301">
        <v>1</v>
      </c>
      <c r="F447" s="207">
        <f>+H469*0.1-1</f>
        <v>385</v>
      </c>
      <c r="G447" s="302">
        <v>1</v>
      </c>
      <c r="H447" s="164">
        <f>ROUND(+(E447*F447)/G447,0)</f>
        <v>385</v>
      </c>
    </row>
    <row r="448" spans="1:10" ht="12.75" thickBot="1" x14ac:dyDescent="0.25">
      <c r="A448" s="292"/>
      <c r="B448" s="293"/>
      <c r="C448" s="293"/>
      <c r="D448" s="294"/>
      <c r="E448" s="259"/>
      <c r="F448" s="260"/>
      <c r="G448" s="261"/>
      <c r="H448" s="262"/>
    </row>
    <row r="449" spans="1:8" ht="12.75" thickBot="1" x14ac:dyDescent="0.25">
      <c r="A449" s="246"/>
      <c r="B449" s="247"/>
      <c r="C449" s="248"/>
      <c r="D449" s="247"/>
      <c r="E449" s="247"/>
      <c r="F449" s="247"/>
      <c r="G449" s="263" t="s">
        <v>66</v>
      </c>
      <c r="H449" s="193">
        <f>SUM(H447:H448)</f>
        <v>385</v>
      </c>
    </row>
    <row r="450" spans="1:8" ht="12.75" thickBot="1" x14ac:dyDescent="0.25">
      <c r="A450" s="246"/>
      <c r="B450" s="247"/>
      <c r="C450" s="248"/>
      <c r="D450" s="247"/>
      <c r="E450" s="247"/>
      <c r="F450" s="247"/>
      <c r="G450" s="247"/>
      <c r="H450" s="249"/>
    </row>
    <row r="451" spans="1:8" x14ac:dyDescent="0.2">
      <c r="A451" s="952" t="s">
        <v>293</v>
      </c>
      <c r="B451" s="953"/>
      <c r="C451" s="953"/>
      <c r="D451" s="953"/>
      <c r="E451" s="953"/>
      <c r="F451" s="953"/>
      <c r="G451" s="953"/>
      <c r="H451" s="954"/>
    </row>
    <row r="452" spans="1:8" x14ac:dyDescent="0.2">
      <c r="A452" s="941" t="s">
        <v>56</v>
      </c>
      <c r="B452" s="942"/>
      <c r="C452" s="942"/>
      <c r="D452" s="943"/>
      <c r="E452" s="961" t="s">
        <v>168</v>
      </c>
      <c r="F452" s="250" t="s">
        <v>283</v>
      </c>
      <c r="G452" s="250" t="s">
        <v>294</v>
      </c>
      <c r="H452" s="251" t="s">
        <v>60</v>
      </c>
    </row>
    <row r="453" spans="1:8" x14ac:dyDescent="0.2">
      <c r="A453" s="946"/>
      <c r="B453" s="947"/>
      <c r="C453" s="947"/>
      <c r="D453" s="948"/>
      <c r="E453" s="962"/>
      <c r="F453" s="254" t="s">
        <v>295</v>
      </c>
      <c r="G453" s="303" t="s">
        <v>296</v>
      </c>
      <c r="H453" s="256" t="s">
        <v>297</v>
      </c>
    </row>
    <row r="454" spans="1:8" ht="12.75" customHeight="1" x14ac:dyDescent="0.2">
      <c r="A454" s="955" t="s">
        <v>354</v>
      </c>
      <c r="B454" s="956"/>
      <c r="C454" s="956"/>
      <c r="D454" s="957"/>
      <c r="E454" s="257" t="s">
        <v>10</v>
      </c>
      <c r="F454" s="264">
        <v>1</v>
      </c>
      <c r="G454" s="176">
        <v>11990</v>
      </c>
      <c r="H454" s="164">
        <f>ROUND(+F454*G454,0)</f>
        <v>11990</v>
      </c>
    </row>
    <row r="455" spans="1:8" ht="12.75" customHeight="1" x14ac:dyDescent="0.2">
      <c r="A455" s="955" t="s">
        <v>362</v>
      </c>
      <c r="B455" s="956"/>
      <c r="C455" s="956"/>
      <c r="D455" s="957"/>
      <c r="E455" s="257" t="s">
        <v>320</v>
      </c>
      <c r="F455" s="264">
        <v>0.01</v>
      </c>
      <c r="G455" s="176">
        <f>+G145</f>
        <v>74901.25</v>
      </c>
      <c r="H455" s="164">
        <f t="shared" ref="H455:H457" si="6">ROUND(+F455*G455,0)</f>
        <v>749</v>
      </c>
    </row>
    <row r="456" spans="1:8" ht="12.75" customHeight="1" x14ac:dyDescent="0.2">
      <c r="A456" s="955" t="s">
        <v>361</v>
      </c>
      <c r="B456" s="956"/>
      <c r="C456" s="956"/>
      <c r="D456" s="957"/>
      <c r="E456" s="257" t="s">
        <v>320</v>
      </c>
      <c r="F456" s="264">
        <v>0.01</v>
      </c>
      <c r="G456" s="176">
        <f>+G146</f>
        <v>166555</v>
      </c>
      <c r="H456" s="164">
        <f t="shared" si="6"/>
        <v>1666</v>
      </c>
    </row>
    <row r="457" spans="1:8" ht="12.75" customHeight="1" x14ac:dyDescent="0.2">
      <c r="A457" s="955" t="s">
        <v>355</v>
      </c>
      <c r="B457" s="956"/>
      <c r="C457" s="956"/>
      <c r="D457" s="957"/>
      <c r="E457" s="257" t="s">
        <v>121</v>
      </c>
      <c r="F457" s="264">
        <v>0.05</v>
      </c>
      <c r="G457" s="176">
        <f>+G454</f>
        <v>11990</v>
      </c>
      <c r="H457" s="164">
        <f t="shared" si="6"/>
        <v>600</v>
      </c>
    </row>
    <row r="458" spans="1:8" ht="12.75" thickBot="1" x14ac:dyDescent="0.25">
      <c r="A458" s="949"/>
      <c r="B458" s="950"/>
      <c r="C458" s="950"/>
      <c r="D458" s="951"/>
      <c r="E458" s="259"/>
      <c r="F458" s="265"/>
      <c r="G458" s="260"/>
      <c r="H458" s="262"/>
    </row>
    <row r="459" spans="1:8" x14ac:dyDescent="0.2">
      <c r="A459" s="246"/>
      <c r="B459" s="247"/>
      <c r="C459" s="248"/>
      <c r="D459" s="247"/>
      <c r="E459" s="247"/>
      <c r="F459" s="266" t="s">
        <v>298</v>
      </c>
      <c r="G459" s="267"/>
      <c r="H459" s="190">
        <f>SUM(H454:H458)</f>
        <v>15005</v>
      </c>
    </row>
    <row r="460" spans="1:8" ht="12.75" thickBot="1" x14ac:dyDescent="0.25">
      <c r="A460" s="246"/>
      <c r="B460" s="247"/>
      <c r="C460" s="248"/>
      <c r="D460" s="247"/>
      <c r="E460" s="247"/>
      <c r="F460" s="268" t="s">
        <v>299</v>
      </c>
      <c r="G460" s="269">
        <v>0.05</v>
      </c>
      <c r="H460" s="160">
        <f>ROUND(+H459*G460,0)</f>
        <v>750</v>
      </c>
    </row>
    <row r="461" spans="1:8" ht="12.75" thickBot="1" x14ac:dyDescent="0.25">
      <c r="A461" s="246"/>
      <c r="B461" s="247"/>
      <c r="C461" s="248"/>
      <c r="D461" s="247"/>
      <c r="E461" s="247"/>
      <c r="F461" s="270" t="s">
        <v>66</v>
      </c>
      <c r="G461" s="271"/>
      <c r="H461" s="193">
        <f>H459+H460</f>
        <v>15755</v>
      </c>
    </row>
    <row r="462" spans="1:8" ht="12.75" thickBot="1" x14ac:dyDescent="0.25">
      <c r="A462" s="246"/>
      <c r="B462" s="247"/>
      <c r="C462" s="248"/>
      <c r="D462" s="247"/>
      <c r="E462" s="247"/>
      <c r="F462" s="247"/>
      <c r="G462" s="247"/>
      <c r="H462" s="249"/>
    </row>
    <row r="463" spans="1:8" x14ac:dyDescent="0.2">
      <c r="A463" s="952" t="s">
        <v>300</v>
      </c>
      <c r="B463" s="953"/>
      <c r="C463" s="953"/>
      <c r="D463" s="953"/>
      <c r="E463" s="953"/>
      <c r="F463" s="953"/>
      <c r="G463" s="953"/>
      <c r="H463" s="954"/>
    </row>
    <row r="464" spans="1:8" x14ac:dyDescent="0.2">
      <c r="A464" s="941" t="s">
        <v>56</v>
      </c>
      <c r="B464" s="942"/>
      <c r="C464" s="942"/>
      <c r="D464" s="943"/>
      <c r="E464" s="250" t="s">
        <v>283</v>
      </c>
      <c r="F464" s="250" t="s">
        <v>148</v>
      </c>
      <c r="G464" s="250" t="s">
        <v>285</v>
      </c>
      <c r="H464" s="251" t="s">
        <v>60</v>
      </c>
    </row>
    <row r="465" spans="1:8" x14ac:dyDescent="0.2">
      <c r="A465" s="944"/>
      <c r="B465" s="636"/>
      <c r="C465" s="636"/>
      <c r="D465" s="945"/>
      <c r="E465" s="252" t="s">
        <v>301</v>
      </c>
      <c r="F465" s="252" t="s">
        <v>302</v>
      </c>
      <c r="G465" s="252" t="s">
        <v>288</v>
      </c>
      <c r="H465" s="253" t="s">
        <v>303</v>
      </c>
    </row>
    <row r="466" spans="1:8" x14ac:dyDescent="0.2">
      <c r="A466" s="946"/>
      <c r="B466" s="947"/>
      <c r="C466" s="947"/>
      <c r="D466" s="948"/>
      <c r="E466" s="254"/>
      <c r="F466" s="254" t="s">
        <v>304</v>
      </c>
      <c r="G466" s="255" t="s">
        <v>305</v>
      </c>
      <c r="H466" s="256"/>
    </row>
    <row r="467" spans="1:8" x14ac:dyDescent="0.2">
      <c r="A467" s="891" t="s">
        <v>306</v>
      </c>
      <c r="B467" s="892"/>
      <c r="C467" s="892"/>
      <c r="D467" s="893"/>
      <c r="E467" s="133">
        <v>1</v>
      </c>
      <c r="F467" s="206">
        <f>+F381</f>
        <v>77191</v>
      </c>
      <c r="G467" s="135">
        <v>20</v>
      </c>
      <c r="H467" s="164">
        <f>ROUND(+(E467*F467)/G467,0)</f>
        <v>3860</v>
      </c>
    </row>
    <row r="468" spans="1:8" ht="12.75" thickBot="1" x14ac:dyDescent="0.25">
      <c r="A468" s="949"/>
      <c r="B468" s="950"/>
      <c r="C468" s="950"/>
      <c r="D468" s="951"/>
      <c r="E468" s="259"/>
      <c r="F468" s="260"/>
      <c r="G468" s="261"/>
      <c r="H468" s="164"/>
    </row>
    <row r="469" spans="1:8" ht="12.75" thickBot="1" x14ac:dyDescent="0.25">
      <c r="A469" s="246"/>
      <c r="B469" s="247"/>
      <c r="C469" s="248"/>
      <c r="D469" s="247"/>
      <c r="E469" s="247"/>
      <c r="F469" s="247"/>
      <c r="G469" s="263" t="s">
        <v>66</v>
      </c>
      <c r="H469" s="193">
        <f>SUM(H467:H468)</f>
        <v>3860</v>
      </c>
    </row>
    <row r="470" spans="1:8" ht="12.75" thickBot="1" x14ac:dyDescent="0.25">
      <c r="A470" s="246"/>
      <c r="B470" s="247"/>
      <c r="C470" s="248"/>
      <c r="D470" s="247"/>
      <c r="E470" s="247"/>
      <c r="F470" s="247"/>
      <c r="G470" s="247"/>
      <c r="H470" s="249"/>
    </row>
    <row r="471" spans="1:8" x14ac:dyDescent="0.2">
      <c r="A471" s="952" t="s">
        <v>308</v>
      </c>
      <c r="B471" s="953"/>
      <c r="C471" s="953"/>
      <c r="D471" s="953"/>
      <c r="E471" s="953"/>
      <c r="F471" s="953"/>
      <c r="G471" s="953"/>
      <c r="H471" s="954"/>
    </row>
    <row r="472" spans="1:8" x14ac:dyDescent="0.2">
      <c r="A472" s="941" t="s">
        <v>56</v>
      </c>
      <c r="B472" s="942"/>
      <c r="C472" s="942"/>
      <c r="D472" s="943"/>
      <c r="E472" s="250" t="s">
        <v>283</v>
      </c>
      <c r="F472" s="250" t="s">
        <v>309</v>
      </c>
      <c r="G472" s="250" t="s">
        <v>285</v>
      </c>
      <c r="H472" s="251" t="s">
        <v>60</v>
      </c>
    </row>
    <row r="473" spans="1:8" x14ac:dyDescent="0.2">
      <c r="A473" s="946"/>
      <c r="B473" s="947"/>
      <c r="C473" s="947"/>
      <c r="D473" s="948"/>
      <c r="E473" s="254" t="s">
        <v>310</v>
      </c>
      <c r="F473" s="254" t="s">
        <v>311</v>
      </c>
      <c r="G473" s="254" t="s">
        <v>312</v>
      </c>
      <c r="H473" s="256" t="s">
        <v>313</v>
      </c>
    </row>
    <row r="474" spans="1:8" x14ac:dyDescent="0.2">
      <c r="A474" s="867"/>
      <c r="B474" s="868"/>
      <c r="C474" s="868"/>
      <c r="D474" s="869"/>
      <c r="E474" s="166"/>
      <c r="F474" s="176"/>
      <c r="G474" s="205"/>
      <c r="H474" s="164"/>
    </row>
    <row r="475" spans="1:8" x14ac:dyDescent="0.2">
      <c r="A475" s="867"/>
      <c r="B475" s="868"/>
      <c r="C475" s="868"/>
      <c r="D475" s="869"/>
      <c r="E475" s="166"/>
      <c r="F475" s="176"/>
      <c r="G475" s="205"/>
      <c r="H475" s="164"/>
    </row>
    <row r="476" spans="1:8" ht="12.75" thickBot="1" x14ac:dyDescent="0.25">
      <c r="A476" s="930"/>
      <c r="B476" s="931"/>
      <c r="C476" s="931"/>
      <c r="D476" s="932"/>
      <c r="E476" s="275"/>
      <c r="F476" s="276"/>
      <c r="G476" s="275"/>
      <c r="H476" s="210"/>
    </row>
    <row r="477" spans="1:8" ht="12.75" thickBot="1" x14ac:dyDescent="0.25">
      <c r="A477" s="246"/>
      <c r="B477" s="247"/>
      <c r="C477" s="248"/>
      <c r="D477" s="247"/>
      <c r="E477" s="247"/>
      <c r="F477" s="247"/>
      <c r="G477" s="263" t="s">
        <v>66</v>
      </c>
      <c r="H477" s="193">
        <f>SUM(H474:H476)</f>
        <v>0</v>
      </c>
    </row>
    <row r="478" spans="1:8" ht="12.75" thickBot="1" x14ac:dyDescent="0.25">
      <c r="A478" s="246"/>
      <c r="B478" s="247"/>
      <c r="C478" s="248"/>
      <c r="D478" s="247"/>
      <c r="E478" s="247"/>
      <c r="F478" s="247"/>
      <c r="G478" s="278"/>
      <c r="H478" s="279"/>
    </row>
    <row r="479" spans="1:8" x14ac:dyDescent="0.2">
      <c r="A479" s="246"/>
      <c r="B479" s="247"/>
      <c r="C479" s="248"/>
      <c r="D479" s="247"/>
      <c r="E479" s="933" t="s">
        <v>314</v>
      </c>
      <c r="F479" s="934"/>
      <c r="G479" s="935"/>
      <c r="H479" s="220">
        <f>ROUND(+H469+H461+H449+H477,0)</f>
        <v>20000</v>
      </c>
    </row>
    <row r="480" spans="1:8" ht="12.75" thickBot="1" x14ac:dyDescent="0.25">
      <c r="A480" s="246"/>
      <c r="B480" s="247"/>
      <c r="C480" s="248"/>
      <c r="D480" s="249"/>
      <c r="E480" s="936" t="s">
        <v>315</v>
      </c>
      <c r="F480" s="937"/>
      <c r="G480" s="281">
        <v>0</v>
      </c>
      <c r="H480" s="228">
        <v>0</v>
      </c>
    </row>
    <row r="481" spans="1:10" ht="12.75" thickBot="1" x14ac:dyDescent="0.25">
      <c r="A481" s="897" t="s">
        <v>350</v>
      </c>
      <c r="B481" s="898"/>
      <c r="C481" s="898"/>
      <c r="D481" s="899"/>
      <c r="E481" s="938" t="s">
        <v>316</v>
      </c>
      <c r="F481" s="939"/>
      <c r="G481" s="940"/>
      <c r="H481" s="193">
        <f>+H479+H480</f>
        <v>20000</v>
      </c>
      <c r="J481" s="282"/>
    </row>
    <row r="482" spans="1:10" ht="12.75" thickBot="1" x14ac:dyDescent="0.25">
      <c r="A482" s="907" t="str">
        <f>+A438</f>
        <v>CONSTRUCCIÓN POZO PROFUNDO AMPLIACIÓN Y COMPLETAMIENTO</v>
      </c>
      <c r="B482" s="908"/>
      <c r="C482" s="908"/>
      <c r="D482" s="908"/>
      <c r="E482" s="908"/>
      <c r="F482" s="908"/>
      <c r="G482" s="908"/>
      <c r="H482" s="909"/>
    </row>
    <row r="483" spans="1:10" ht="12.75" thickBot="1" x14ac:dyDescent="0.25">
      <c r="A483" s="897" t="s">
        <v>349</v>
      </c>
      <c r="B483" s="898"/>
      <c r="C483" s="898"/>
      <c r="D483" s="898"/>
      <c r="E483" s="898"/>
      <c r="F483" s="898"/>
      <c r="G483" s="898"/>
      <c r="H483" s="899"/>
    </row>
    <row r="484" spans="1:10" ht="12.75" thickBot="1" x14ac:dyDescent="0.25">
      <c r="A484" s="242" t="s">
        <v>280</v>
      </c>
      <c r="B484" s="295" t="str">
        <f>+B440</f>
        <v>2</v>
      </c>
      <c r="C484" s="963" t="str">
        <f>+'PRE Ampliacion y completamiento'!C13:H13</f>
        <v>COMPLEMENTOS Y SISTEMA DE BOMBEO</v>
      </c>
      <c r="D484" s="964"/>
      <c r="E484" s="964"/>
      <c r="F484" s="964"/>
      <c r="G484" s="964"/>
      <c r="H484" s="965"/>
    </row>
    <row r="485" spans="1:10" ht="12.75" thickBot="1" x14ac:dyDescent="0.25">
      <c r="A485" s="242" t="s">
        <v>281</v>
      </c>
      <c r="B485" s="296" t="str">
        <f>+'PRE Ampliacion y completamiento'!B19</f>
        <v>2.6</v>
      </c>
      <c r="C485" s="964" t="str">
        <f>+'PRE Ampliacion y completamiento'!C19:H19</f>
        <v>Suministro de tanques de agua de 2000L</v>
      </c>
      <c r="D485" s="964"/>
      <c r="E485" s="964"/>
      <c r="F485" s="964"/>
      <c r="G485" s="244" t="s">
        <v>168</v>
      </c>
      <c r="H485" s="245" t="str">
        <f>+'PRE Ampliacion y completamiento'!I19</f>
        <v>UND</v>
      </c>
    </row>
    <row r="486" spans="1:10" ht="12.75" thickBot="1" x14ac:dyDescent="0.25">
      <c r="A486" s="246"/>
      <c r="B486" s="247"/>
      <c r="C486" s="248"/>
      <c r="D486" s="247"/>
      <c r="E486" s="247"/>
      <c r="F486" s="247"/>
      <c r="G486" s="247"/>
      <c r="H486" s="249"/>
    </row>
    <row r="487" spans="1:10" x14ac:dyDescent="0.2">
      <c r="A487" s="933" t="s">
        <v>282</v>
      </c>
      <c r="B487" s="934"/>
      <c r="C487" s="934"/>
      <c r="D487" s="934"/>
      <c r="E487" s="934"/>
      <c r="F487" s="934"/>
      <c r="G487" s="934"/>
      <c r="H487" s="958"/>
    </row>
    <row r="488" spans="1:10" x14ac:dyDescent="0.2">
      <c r="A488" s="941" t="s">
        <v>56</v>
      </c>
      <c r="B488" s="942"/>
      <c r="C488" s="942"/>
      <c r="D488" s="943"/>
      <c r="E488" s="250" t="s">
        <v>283</v>
      </c>
      <c r="F488" s="250" t="s">
        <v>284</v>
      </c>
      <c r="G488" s="250" t="s">
        <v>285</v>
      </c>
      <c r="H488" s="251" t="s">
        <v>60</v>
      </c>
    </row>
    <row r="489" spans="1:10" x14ac:dyDescent="0.2">
      <c r="A489" s="944"/>
      <c r="B489" s="636"/>
      <c r="C489" s="636"/>
      <c r="D489" s="945"/>
      <c r="E489" s="252" t="s">
        <v>286</v>
      </c>
      <c r="F489" s="252" t="s">
        <v>287</v>
      </c>
      <c r="G489" s="252" t="s">
        <v>288</v>
      </c>
      <c r="H489" s="253" t="s">
        <v>289</v>
      </c>
    </row>
    <row r="490" spans="1:10" x14ac:dyDescent="0.2">
      <c r="A490" s="946"/>
      <c r="B490" s="947"/>
      <c r="C490" s="947"/>
      <c r="D490" s="948"/>
      <c r="E490" s="254"/>
      <c r="F490" s="254" t="s">
        <v>290</v>
      </c>
      <c r="G490" s="255" t="s">
        <v>291</v>
      </c>
      <c r="H490" s="256"/>
    </row>
    <row r="491" spans="1:10" x14ac:dyDescent="0.2">
      <c r="A491" s="959" t="s">
        <v>292</v>
      </c>
      <c r="B491" s="960"/>
      <c r="C491" s="960"/>
      <c r="D491" s="960"/>
      <c r="E491" s="301">
        <v>1</v>
      </c>
      <c r="F491" s="207">
        <f>+H511*0.1</f>
        <v>5196.4000000000005</v>
      </c>
      <c r="G491" s="302">
        <v>1</v>
      </c>
      <c r="H491" s="164">
        <f>ROUND(+(E491*F491)/G491,0)</f>
        <v>5196</v>
      </c>
    </row>
    <row r="492" spans="1:10" ht="12.75" thickBot="1" x14ac:dyDescent="0.25">
      <c r="A492" s="292"/>
      <c r="B492" s="293"/>
      <c r="C492" s="293"/>
      <c r="D492" s="294"/>
      <c r="E492" s="259"/>
      <c r="F492" s="260"/>
      <c r="G492" s="261"/>
      <c r="H492" s="262"/>
    </row>
    <row r="493" spans="1:10" ht="12.75" thickBot="1" x14ac:dyDescent="0.25">
      <c r="A493" s="246"/>
      <c r="B493" s="247"/>
      <c r="C493" s="248"/>
      <c r="D493" s="247"/>
      <c r="E493" s="247"/>
      <c r="F493" s="247"/>
      <c r="G493" s="263" t="s">
        <v>66</v>
      </c>
      <c r="H493" s="193">
        <f>SUM(H491:H492)</f>
        <v>5196</v>
      </c>
    </row>
    <row r="494" spans="1:10" ht="12.75" thickBot="1" x14ac:dyDescent="0.25">
      <c r="A494" s="246"/>
      <c r="B494" s="247"/>
      <c r="C494" s="248"/>
      <c r="D494" s="247"/>
      <c r="E494" s="247"/>
      <c r="F494" s="247"/>
      <c r="G494" s="247"/>
      <c r="H494" s="249"/>
    </row>
    <row r="495" spans="1:10" x14ac:dyDescent="0.2">
      <c r="A495" s="952" t="s">
        <v>293</v>
      </c>
      <c r="B495" s="953"/>
      <c r="C495" s="953"/>
      <c r="D495" s="953"/>
      <c r="E495" s="953"/>
      <c r="F495" s="953"/>
      <c r="G495" s="953"/>
      <c r="H495" s="954"/>
    </row>
    <row r="496" spans="1:10" x14ac:dyDescent="0.2">
      <c r="A496" s="941" t="s">
        <v>56</v>
      </c>
      <c r="B496" s="942"/>
      <c r="C496" s="942"/>
      <c r="D496" s="943"/>
      <c r="E496" s="961" t="s">
        <v>168</v>
      </c>
      <c r="F496" s="250" t="s">
        <v>283</v>
      </c>
      <c r="G496" s="250" t="s">
        <v>294</v>
      </c>
      <c r="H496" s="251" t="s">
        <v>60</v>
      </c>
    </row>
    <row r="497" spans="1:8" x14ac:dyDescent="0.2">
      <c r="A497" s="946"/>
      <c r="B497" s="947"/>
      <c r="C497" s="947"/>
      <c r="D497" s="948"/>
      <c r="E497" s="962"/>
      <c r="F497" s="254" t="s">
        <v>295</v>
      </c>
      <c r="G497" s="303" t="s">
        <v>296</v>
      </c>
      <c r="H497" s="256" t="s">
        <v>297</v>
      </c>
    </row>
    <row r="498" spans="1:8" x14ac:dyDescent="0.2">
      <c r="A498" s="955" t="s">
        <v>366</v>
      </c>
      <c r="B498" s="956"/>
      <c r="C498" s="956"/>
      <c r="D498" s="957"/>
      <c r="E498" s="257" t="s">
        <v>10</v>
      </c>
      <c r="F498" s="264">
        <v>1</v>
      </c>
      <c r="G498" s="176">
        <v>625309</v>
      </c>
      <c r="H498" s="164">
        <f>ROUND(+F498*G498,0)</f>
        <v>625309</v>
      </c>
    </row>
    <row r="499" spans="1:8" x14ac:dyDescent="0.2">
      <c r="A499" s="955" t="s">
        <v>367</v>
      </c>
      <c r="B499" s="956"/>
      <c r="C499" s="956"/>
      <c r="D499" s="957"/>
      <c r="E499" s="257" t="s">
        <v>121</v>
      </c>
      <c r="F499" s="264">
        <v>0.1</v>
      </c>
      <c r="G499" s="176">
        <f>+G498</f>
        <v>625309</v>
      </c>
      <c r="H499" s="164">
        <f t="shared" ref="H499" si="7">ROUND(+F499*G499,0)</f>
        <v>62531</v>
      </c>
    </row>
    <row r="500" spans="1:8" ht="12.75" thickBot="1" x14ac:dyDescent="0.25">
      <c r="A500" s="949"/>
      <c r="B500" s="950"/>
      <c r="C500" s="950"/>
      <c r="D500" s="951"/>
      <c r="E500" s="259"/>
      <c r="F500" s="265"/>
      <c r="G500" s="260"/>
      <c r="H500" s="262"/>
    </row>
    <row r="501" spans="1:8" x14ac:dyDescent="0.2">
      <c r="A501" s="246"/>
      <c r="B501" s="247"/>
      <c r="C501" s="248"/>
      <c r="D501" s="247"/>
      <c r="E501" s="247"/>
      <c r="F501" s="266" t="s">
        <v>298</v>
      </c>
      <c r="G501" s="267"/>
      <c r="H501" s="190">
        <f>SUM(H498:H500)</f>
        <v>687840</v>
      </c>
    </row>
    <row r="502" spans="1:8" ht="12.75" thickBot="1" x14ac:dyDescent="0.25">
      <c r="A502" s="246"/>
      <c r="B502" s="247"/>
      <c r="C502" s="248"/>
      <c r="D502" s="247"/>
      <c r="E502" s="247"/>
      <c r="F502" s="268" t="s">
        <v>299</v>
      </c>
      <c r="G502" s="269">
        <v>0</v>
      </c>
      <c r="H502" s="160">
        <f>ROUND(+H501*G502,0)</f>
        <v>0</v>
      </c>
    </row>
    <row r="503" spans="1:8" ht="12.75" thickBot="1" x14ac:dyDescent="0.25">
      <c r="A503" s="246"/>
      <c r="B503" s="247"/>
      <c r="C503" s="248"/>
      <c r="D503" s="247"/>
      <c r="E503" s="247"/>
      <c r="F503" s="270" t="s">
        <v>66</v>
      </c>
      <c r="G503" s="271"/>
      <c r="H503" s="193">
        <f>H501+H502</f>
        <v>687840</v>
      </c>
    </row>
    <row r="504" spans="1:8" ht="12.75" thickBot="1" x14ac:dyDescent="0.25">
      <c r="A504" s="246"/>
      <c r="B504" s="247"/>
      <c r="C504" s="248"/>
      <c r="D504" s="247"/>
      <c r="E504" s="247"/>
      <c r="F504" s="247"/>
      <c r="G504" s="247"/>
      <c r="H504" s="249"/>
    </row>
    <row r="505" spans="1:8" x14ac:dyDescent="0.2">
      <c r="A505" s="952" t="s">
        <v>300</v>
      </c>
      <c r="B505" s="953"/>
      <c r="C505" s="953"/>
      <c r="D505" s="953"/>
      <c r="E505" s="953"/>
      <c r="F505" s="953"/>
      <c r="G505" s="953"/>
      <c r="H505" s="954"/>
    </row>
    <row r="506" spans="1:8" x14ac:dyDescent="0.2">
      <c r="A506" s="941" t="s">
        <v>56</v>
      </c>
      <c r="B506" s="942"/>
      <c r="C506" s="942"/>
      <c r="D506" s="943"/>
      <c r="E506" s="250" t="s">
        <v>283</v>
      </c>
      <c r="F506" s="250" t="s">
        <v>148</v>
      </c>
      <c r="G506" s="250" t="s">
        <v>285</v>
      </c>
      <c r="H506" s="251" t="s">
        <v>60</v>
      </c>
    </row>
    <row r="507" spans="1:8" x14ac:dyDescent="0.2">
      <c r="A507" s="944"/>
      <c r="B507" s="636"/>
      <c r="C507" s="636"/>
      <c r="D507" s="945"/>
      <c r="E507" s="252" t="s">
        <v>301</v>
      </c>
      <c r="F507" s="252" t="s">
        <v>302</v>
      </c>
      <c r="G507" s="252" t="s">
        <v>288</v>
      </c>
      <c r="H507" s="253" t="s">
        <v>303</v>
      </c>
    </row>
    <row r="508" spans="1:8" x14ac:dyDescent="0.2">
      <c r="A508" s="946"/>
      <c r="B508" s="947"/>
      <c r="C508" s="947"/>
      <c r="D508" s="948"/>
      <c r="E508" s="254"/>
      <c r="F508" s="254" t="s">
        <v>304</v>
      </c>
      <c r="G508" s="255" t="s">
        <v>305</v>
      </c>
      <c r="H508" s="256"/>
    </row>
    <row r="509" spans="1:8" x14ac:dyDescent="0.2">
      <c r="A509" s="891" t="s">
        <v>337</v>
      </c>
      <c r="B509" s="892"/>
      <c r="C509" s="892"/>
      <c r="D509" s="893"/>
      <c r="E509" s="133">
        <v>1</v>
      </c>
      <c r="F509" s="206">
        <f>+Insumos!H24</f>
        <v>103928</v>
      </c>
      <c r="G509" s="135">
        <v>2</v>
      </c>
      <c r="H509" s="164">
        <f>ROUND(+(E509*F509)/G509,0)</f>
        <v>51964</v>
      </c>
    </row>
    <row r="510" spans="1:8" ht="12.75" thickBot="1" x14ac:dyDescent="0.25">
      <c r="A510" s="949"/>
      <c r="B510" s="950"/>
      <c r="C510" s="950"/>
      <c r="D510" s="951"/>
      <c r="E510" s="259"/>
      <c r="F510" s="260"/>
      <c r="G510" s="261"/>
      <c r="H510" s="164"/>
    </row>
    <row r="511" spans="1:8" ht="12.75" thickBot="1" x14ac:dyDescent="0.25">
      <c r="A511" s="246"/>
      <c r="B511" s="247"/>
      <c r="C511" s="248"/>
      <c r="D511" s="247"/>
      <c r="E511" s="247"/>
      <c r="F511" s="247"/>
      <c r="G511" s="263" t="s">
        <v>66</v>
      </c>
      <c r="H511" s="193">
        <f>SUM(H509:H510)</f>
        <v>51964</v>
      </c>
    </row>
    <row r="512" spans="1:8" ht="12.75" thickBot="1" x14ac:dyDescent="0.25">
      <c r="A512" s="246"/>
      <c r="B512" s="247"/>
      <c r="C512" s="248"/>
      <c r="D512" s="247"/>
      <c r="E512" s="247"/>
      <c r="F512" s="247"/>
      <c r="G512" s="247"/>
      <c r="H512" s="249"/>
    </row>
    <row r="513" spans="1:10" x14ac:dyDescent="0.2">
      <c r="A513" s="952" t="s">
        <v>308</v>
      </c>
      <c r="B513" s="953"/>
      <c r="C513" s="953"/>
      <c r="D513" s="953"/>
      <c r="E513" s="953"/>
      <c r="F513" s="953"/>
      <c r="G513" s="953"/>
      <c r="H513" s="954"/>
    </row>
    <row r="514" spans="1:10" x14ac:dyDescent="0.2">
      <c r="A514" s="941" t="s">
        <v>56</v>
      </c>
      <c r="B514" s="942"/>
      <c r="C514" s="942"/>
      <c r="D514" s="943"/>
      <c r="E514" s="250" t="s">
        <v>283</v>
      </c>
      <c r="F514" s="250" t="s">
        <v>309</v>
      </c>
      <c r="G514" s="250" t="s">
        <v>285</v>
      </c>
      <c r="H514" s="251" t="s">
        <v>60</v>
      </c>
    </row>
    <row r="515" spans="1:10" x14ac:dyDescent="0.2">
      <c r="A515" s="946"/>
      <c r="B515" s="947"/>
      <c r="C515" s="947"/>
      <c r="D515" s="948"/>
      <c r="E515" s="254" t="s">
        <v>310</v>
      </c>
      <c r="F515" s="254" t="s">
        <v>311</v>
      </c>
      <c r="G515" s="254" t="s">
        <v>312</v>
      </c>
      <c r="H515" s="256" t="s">
        <v>313</v>
      </c>
    </row>
    <row r="516" spans="1:10" x14ac:dyDescent="0.2">
      <c r="A516" s="867"/>
      <c r="B516" s="868"/>
      <c r="C516" s="868"/>
      <c r="D516" s="869"/>
      <c r="E516" s="166"/>
      <c r="F516" s="176"/>
      <c r="G516" s="205"/>
      <c r="H516" s="164"/>
    </row>
    <row r="517" spans="1:10" x14ac:dyDescent="0.2">
      <c r="A517" s="867"/>
      <c r="B517" s="868"/>
      <c r="C517" s="868"/>
      <c r="D517" s="869"/>
      <c r="E517" s="166"/>
      <c r="F517" s="176"/>
      <c r="G517" s="205"/>
      <c r="H517" s="164"/>
    </row>
    <row r="518" spans="1:10" ht="12.75" thickBot="1" x14ac:dyDescent="0.25">
      <c r="A518" s="930"/>
      <c r="B518" s="931"/>
      <c r="C518" s="931"/>
      <c r="D518" s="932"/>
      <c r="E518" s="275"/>
      <c r="F518" s="276"/>
      <c r="G518" s="275"/>
      <c r="H518" s="210"/>
    </row>
    <row r="519" spans="1:10" ht="12.75" thickBot="1" x14ac:dyDescent="0.25">
      <c r="A519" s="246"/>
      <c r="B519" s="247"/>
      <c r="C519" s="248"/>
      <c r="D519" s="247"/>
      <c r="E519" s="247"/>
      <c r="F519" s="247"/>
      <c r="G519" s="263" t="s">
        <v>66</v>
      </c>
      <c r="H519" s="193">
        <f>SUM(H516:H518)</f>
        <v>0</v>
      </c>
    </row>
    <row r="520" spans="1:10" ht="12.75" thickBot="1" x14ac:dyDescent="0.25">
      <c r="A520" s="246"/>
      <c r="B520" s="247"/>
      <c r="C520" s="248"/>
      <c r="D520" s="247"/>
      <c r="E520" s="247"/>
      <c r="F520" s="247"/>
      <c r="G520" s="278"/>
      <c r="H520" s="279"/>
      <c r="J520" s="305"/>
    </row>
    <row r="521" spans="1:10" x14ac:dyDescent="0.2">
      <c r="A521" s="246"/>
      <c r="B521" s="247"/>
      <c r="C521" s="248"/>
      <c r="D521" s="247"/>
      <c r="E521" s="933" t="s">
        <v>314</v>
      </c>
      <c r="F521" s="934"/>
      <c r="G521" s="935"/>
      <c r="H521" s="220">
        <f>ROUND(+H511+H503+H493+H519,0)</f>
        <v>745000</v>
      </c>
    </row>
    <row r="522" spans="1:10" ht="12.75" thickBot="1" x14ac:dyDescent="0.25">
      <c r="A522" s="246"/>
      <c r="B522" s="247"/>
      <c r="C522" s="248"/>
      <c r="D522" s="249"/>
      <c r="E522" s="936" t="s">
        <v>315</v>
      </c>
      <c r="F522" s="937"/>
      <c r="G522" s="281">
        <v>0</v>
      </c>
      <c r="H522" s="228">
        <v>0</v>
      </c>
    </row>
    <row r="523" spans="1:10" ht="12.75" thickBot="1" x14ac:dyDescent="0.25">
      <c r="A523" s="897" t="s">
        <v>350</v>
      </c>
      <c r="B523" s="898"/>
      <c r="C523" s="898"/>
      <c r="D523" s="899"/>
      <c r="E523" s="938" t="s">
        <v>316</v>
      </c>
      <c r="F523" s="939"/>
      <c r="G523" s="940"/>
      <c r="H523" s="193">
        <f>+H521+H522</f>
        <v>745000</v>
      </c>
    </row>
    <row r="524" spans="1:10" ht="12.75" thickBot="1" x14ac:dyDescent="0.25">
      <c r="A524" s="907" t="str">
        <f>+A482</f>
        <v>CONSTRUCCIÓN POZO PROFUNDO AMPLIACIÓN Y COMPLETAMIENTO</v>
      </c>
      <c r="B524" s="908"/>
      <c r="C524" s="908"/>
      <c r="D524" s="908"/>
      <c r="E524" s="908"/>
      <c r="F524" s="908"/>
      <c r="G524" s="908"/>
      <c r="H524" s="909"/>
    </row>
    <row r="525" spans="1:10" ht="12.75" thickBot="1" x14ac:dyDescent="0.25">
      <c r="A525" s="897" t="str">
        <f>+A483</f>
        <v>ANALISIS DE PRECIOS UNITARIOS</v>
      </c>
      <c r="B525" s="898"/>
      <c r="C525" s="898"/>
      <c r="D525" s="898"/>
      <c r="E525" s="898"/>
      <c r="F525" s="898"/>
      <c r="G525" s="898"/>
      <c r="H525" s="899"/>
    </row>
    <row r="526" spans="1:10" ht="12.75" thickBot="1" x14ac:dyDescent="0.25">
      <c r="A526" s="242" t="s">
        <v>280</v>
      </c>
      <c r="B526" s="295" t="str">
        <f>+B484</f>
        <v>2</v>
      </c>
      <c r="C526" s="963" t="str">
        <f>+C484</f>
        <v>COMPLEMENTOS Y SISTEMA DE BOMBEO</v>
      </c>
      <c r="D526" s="964"/>
      <c r="E526" s="964"/>
      <c r="F526" s="964"/>
      <c r="G526" s="964"/>
      <c r="H526" s="965"/>
    </row>
    <row r="527" spans="1:10" ht="39.75" customHeight="1" thickBot="1" x14ac:dyDescent="0.25">
      <c r="A527" s="242" t="s">
        <v>281</v>
      </c>
      <c r="B527" s="296" t="str">
        <f>+B485</f>
        <v>2.6</v>
      </c>
      <c r="C527" s="964" t="str">
        <f>+'PRE Ampliacion y completamiento'!C18:H18</f>
        <v>Suministro de equipo de bombeo 2 HP , paneles solares con su respectivo tablero y materiales para su instalacion, conecciones electricas y su respectiva instalacion a un 100%</v>
      </c>
      <c r="D527" s="964"/>
      <c r="E527" s="964"/>
      <c r="F527" s="964"/>
      <c r="G527" s="244" t="s">
        <v>168</v>
      </c>
      <c r="H527" s="245" t="str">
        <f>+'PRE Ampliacion y completamiento'!I18</f>
        <v>UND</v>
      </c>
    </row>
    <row r="528" spans="1:10" ht="12.75" thickBot="1" x14ac:dyDescent="0.25">
      <c r="A528" s="246"/>
      <c r="B528" s="247"/>
      <c r="C528" s="248"/>
      <c r="D528" s="247"/>
      <c r="E528" s="247"/>
      <c r="F528" s="247"/>
      <c r="G528" s="247"/>
      <c r="H528" s="249"/>
    </row>
    <row r="529" spans="1:8" x14ac:dyDescent="0.2">
      <c r="A529" s="933" t="s">
        <v>282</v>
      </c>
      <c r="B529" s="934"/>
      <c r="C529" s="934"/>
      <c r="D529" s="934"/>
      <c r="E529" s="934"/>
      <c r="F529" s="934"/>
      <c r="G529" s="934"/>
      <c r="H529" s="958"/>
    </row>
    <row r="530" spans="1:8" x14ac:dyDescent="0.2">
      <c r="A530" s="941" t="s">
        <v>56</v>
      </c>
      <c r="B530" s="942"/>
      <c r="C530" s="942"/>
      <c r="D530" s="943"/>
      <c r="E530" s="250" t="s">
        <v>283</v>
      </c>
      <c r="F530" s="250" t="s">
        <v>284</v>
      </c>
      <c r="G530" s="250" t="s">
        <v>285</v>
      </c>
      <c r="H530" s="251" t="s">
        <v>60</v>
      </c>
    </row>
    <row r="531" spans="1:8" x14ac:dyDescent="0.2">
      <c r="A531" s="944"/>
      <c r="B531" s="636"/>
      <c r="C531" s="636"/>
      <c r="D531" s="945"/>
      <c r="E531" s="252" t="s">
        <v>286</v>
      </c>
      <c r="F531" s="252" t="s">
        <v>287</v>
      </c>
      <c r="G531" s="252" t="s">
        <v>288</v>
      </c>
      <c r="H531" s="253" t="s">
        <v>289</v>
      </c>
    </row>
    <row r="532" spans="1:8" x14ac:dyDescent="0.2">
      <c r="A532" s="946"/>
      <c r="B532" s="947"/>
      <c r="C532" s="947"/>
      <c r="D532" s="948"/>
      <c r="E532" s="254"/>
      <c r="F532" s="254" t="s">
        <v>290</v>
      </c>
      <c r="G532" s="255" t="s">
        <v>291</v>
      </c>
      <c r="H532" s="256"/>
    </row>
    <row r="533" spans="1:8" x14ac:dyDescent="0.2">
      <c r="A533" s="959" t="s">
        <v>292</v>
      </c>
      <c r="B533" s="960"/>
      <c r="C533" s="960"/>
      <c r="D533" s="960"/>
      <c r="E533" s="301">
        <v>1</v>
      </c>
      <c r="F533" s="207">
        <f>+H556*0.1+1919</f>
        <v>76199.600000000006</v>
      </c>
      <c r="G533" s="302">
        <v>1</v>
      </c>
      <c r="H533" s="164">
        <f>ROUND(+(E533*F533)/G533,0)</f>
        <v>76200</v>
      </c>
    </row>
    <row r="534" spans="1:8" ht="12.75" thickBot="1" x14ac:dyDescent="0.25">
      <c r="A534" s="292"/>
      <c r="B534" s="293"/>
      <c r="C534" s="293"/>
      <c r="D534" s="294"/>
      <c r="E534" s="259"/>
      <c r="F534" s="260"/>
      <c r="G534" s="261"/>
      <c r="H534" s="262"/>
    </row>
    <row r="535" spans="1:8" ht="12.75" thickBot="1" x14ac:dyDescent="0.25">
      <c r="A535" s="246"/>
      <c r="B535" s="247"/>
      <c r="C535" s="248"/>
      <c r="D535" s="247"/>
      <c r="E535" s="247"/>
      <c r="F535" s="247"/>
      <c r="G535" s="263" t="s">
        <v>66</v>
      </c>
      <c r="H535" s="193">
        <f>SUM(H533:H534)</f>
        <v>76200</v>
      </c>
    </row>
    <row r="536" spans="1:8" ht="12.75" thickBot="1" x14ac:dyDescent="0.25">
      <c r="A536" s="246"/>
      <c r="B536" s="247"/>
      <c r="C536" s="248"/>
      <c r="D536" s="247"/>
      <c r="E536" s="247"/>
      <c r="F536" s="247"/>
      <c r="G536" s="247"/>
      <c r="H536" s="249"/>
    </row>
    <row r="537" spans="1:8" x14ac:dyDescent="0.2">
      <c r="A537" s="952" t="s">
        <v>293</v>
      </c>
      <c r="B537" s="953"/>
      <c r="C537" s="953"/>
      <c r="D537" s="953"/>
      <c r="E537" s="953"/>
      <c r="F537" s="953"/>
      <c r="G537" s="953"/>
      <c r="H537" s="954"/>
    </row>
    <row r="538" spans="1:8" x14ac:dyDescent="0.2">
      <c r="A538" s="941" t="s">
        <v>56</v>
      </c>
      <c r="B538" s="942"/>
      <c r="C538" s="942"/>
      <c r="D538" s="943"/>
      <c r="E538" s="961" t="s">
        <v>168</v>
      </c>
      <c r="F538" s="250" t="s">
        <v>283</v>
      </c>
      <c r="G538" s="250" t="s">
        <v>294</v>
      </c>
      <c r="H538" s="251" t="s">
        <v>60</v>
      </c>
    </row>
    <row r="539" spans="1:8" x14ac:dyDescent="0.2">
      <c r="A539" s="946"/>
      <c r="B539" s="947"/>
      <c r="C539" s="947"/>
      <c r="D539" s="948"/>
      <c r="E539" s="962"/>
      <c r="F539" s="254" t="s">
        <v>295</v>
      </c>
      <c r="G539" s="303" t="s">
        <v>296</v>
      </c>
      <c r="H539" s="256" t="s">
        <v>297</v>
      </c>
    </row>
    <row r="540" spans="1:8" x14ac:dyDescent="0.2">
      <c r="A540" s="955" t="s">
        <v>372</v>
      </c>
      <c r="B540" s="956"/>
      <c r="C540" s="956"/>
      <c r="D540" s="957"/>
      <c r="E540" s="257" t="s">
        <v>369</v>
      </c>
      <c r="F540" s="264">
        <v>5</v>
      </c>
      <c r="G540" s="176">
        <v>1100000</v>
      </c>
      <c r="H540" s="164">
        <f>ROUND(+F540*G540,0)</f>
        <v>5500000</v>
      </c>
    </row>
    <row r="541" spans="1:8" x14ac:dyDescent="0.2">
      <c r="A541" s="955" t="s">
        <v>373</v>
      </c>
      <c r="B541" s="956"/>
      <c r="C541" s="956"/>
      <c r="D541" s="957"/>
      <c r="E541" s="257" t="s">
        <v>369</v>
      </c>
      <c r="F541" s="264">
        <v>1</v>
      </c>
      <c r="G541" s="176">
        <v>6096000</v>
      </c>
      <c r="H541" s="164">
        <f t="shared" ref="H541:H543" si="8">ROUND(+F541*G541,0)</f>
        <v>6096000</v>
      </c>
    </row>
    <row r="542" spans="1:8" x14ac:dyDescent="0.2">
      <c r="A542" s="955" t="s">
        <v>374</v>
      </c>
      <c r="B542" s="956"/>
      <c r="C542" s="956"/>
      <c r="D542" s="957"/>
      <c r="E542" s="257" t="s">
        <v>369</v>
      </c>
      <c r="F542" s="264">
        <v>1</v>
      </c>
      <c r="G542" s="176">
        <v>3680000</v>
      </c>
      <c r="H542" s="164">
        <f t="shared" si="8"/>
        <v>3680000</v>
      </c>
    </row>
    <row r="543" spans="1:8" x14ac:dyDescent="0.2">
      <c r="A543" s="955" t="s">
        <v>371</v>
      </c>
      <c r="B543" s="956"/>
      <c r="C543" s="956"/>
      <c r="D543" s="957"/>
      <c r="E543" s="257" t="s">
        <v>121</v>
      </c>
      <c r="F543" s="264">
        <v>0.05</v>
      </c>
      <c r="G543" s="176">
        <f>SUM(G540:G542)</f>
        <v>10876000</v>
      </c>
      <c r="H543" s="164">
        <f t="shared" si="8"/>
        <v>543800</v>
      </c>
    </row>
    <row r="544" spans="1:8" ht="12.75" thickBot="1" x14ac:dyDescent="0.25">
      <c r="A544" s="949"/>
      <c r="B544" s="950"/>
      <c r="C544" s="950"/>
      <c r="D544" s="951"/>
      <c r="E544" s="259"/>
      <c r="F544" s="265"/>
      <c r="G544" s="260"/>
      <c r="H544" s="262"/>
    </row>
    <row r="545" spans="1:8" x14ac:dyDescent="0.2">
      <c r="A545" s="246"/>
      <c r="B545" s="247"/>
      <c r="C545" s="248"/>
      <c r="D545" s="247"/>
      <c r="E545" s="247"/>
      <c r="F545" s="266" t="s">
        <v>298</v>
      </c>
      <c r="G545" s="267"/>
      <c r="H545" s="190">
        <f>SUM(H540:H544)</f>
        <v>15819800</v>
      </c>
    </row>
    <row r="546" spans="1:8" ht="12.75" thickBot="1" x14ac:dyDescent="0.25">
      <c r="A546" s="246"/>
      <c r="B546" s="247"/>
      <c r="C546" s="248"/>
      <c r="D546" s="247"/>
      <c r="E546" s="247"/>
      <c r="F546" s="268" t="s">
        <v>299</v>
      </c>
      <c r="G546" s="269">
        <v>0</v>
      </c>
      <c r="H546" s="160">
        <f>ROUND(+H545*G546,0)</f>
        <v>0</v>
      </c>
    </row>
    <row r="547" spans="1:8" ht="12.75" thickBot="1" x14ac:dyDescent="0.25">
      <c r="A547" s="246"/>
      <c r="B547" s="247"/>
      <c r="C547" s="248"/>
      <c r="D547" s="247"/>
      <c r="E547" s="247"/>
      <c r="F547" s="270" t="s">
        <v>66</v>
      </c>
      <c r="G547" s="271"/>
      <c r="H547" s="193">
        <f>H545+H546</f>
        <v>15819800</v>
      </c>
    </row>
    <row r="548" spans="1:8" ht="12.75" thickBot="1" x14ac:dyDescent="0.25">
      <c r="A548" s="246"/>
      <c r="B548" s="247"/>
      <c r="C548" s="248"/>
      <c r="D548" s="247"/>
      <c r="E548" s="247"/>
      <c r="F548" s="247"/>
      <c r="G548" s="247"/>
      <c r="H548" s="249"/>
    </row>
    <row r="549" spans="1:8" x14ac:dyDescent="0.2">
      <c r="A549" s="952" t="s">
        <v>300</v>
      </c>
      <c r="B549" s="953"/>
      <c r="C549" s="953"/>
      <c r="D549" s="953"/>
      <c r="E549" s="953"/>
      <c r="F549" s="953"/>
      <c r="G549" s="953"/>
      <c r="H549" s="954"/>
    </row>
    <row r="550" spans="1:8" x14ac:dyDescent="0.2">
      <c r="A550" s="941" t="s">
        <v>56</v>
      </c>
      <c r="B550" s="942"/>
      <c r="C550" s="942"/>
      <c r="D550" s="943"/>
      <c r="E550" s="250" t="s">
        <v>283</v>
      </c>
      <c r="F550" s="250" t="s">
        <v>148</v>
      </c>
      <c r="G550" s="250" t="s">
        <v>285</v>
      </c>
      <c r="H550" s="251" t="s">
        <v>60</v>
      </c>
    </row>
    <row r="551" spans="1:8" x14ac:dyDescent="0.2">
      <c r="A551" s="944"/>
      <c r="B551" s="636"/>
      <c r="C551" s="636"/>
      <c r="D551" s="945"/>
      <c r="E551" s="252" t="s">
        <v>301</v>
      </c>
      <c r="F551" s="252" t="s">
        <v>302</v>
      </c>
      <c r="G551" s="252" t="s">
        <v>288</v>
      </c>
      <c r="H551" s="253" t="s">
        <v>303</v>
      </c>
    </row>
    <row r="552" spans="1:8" x14ac:dyDescent="0.2">
      <c r="A552" s="946"/>
      <c r="B552" s="947"/>
      <c r="C552" s="947"/>
      <c r="D552" s="948"/>
      <c r="E552" s="254"/>
      <c r="F552" s="254" t="s">
        <v>304</v>
      </c>
      <c r="G552" s="255" t="s">
        <v>305</v>
      </c>
      <c r="H552" s="256"/>
    </row>
    <row r="553" spans="1:8" x14ac:dyDescent="0.2">
      <c r="A553" s="891" t="s">
        <v>306</v>
      </c>
      <c r="B553" s="892"/>
      <c r="C553" s="892"/>
      <c r="D553" s="893"/>
      <c r="E553" s="133">
        <v>2</v>
      </c>
      <c r="F553" s="206">
        <f>+F467</f>
        <v>77191</v>
      </c>
      <c r="G553" s="135">
        <v>0.5</v>
      </c>
      <c r="H553" s="164">
        <f>ROUND(+(E553*F553)/G553,0)</f>
        <v>308764</v>
      </c>
    </row>
    <row r="554" spans="1:8" x14ac:dyDescent="0.2">
      <c r="A554" s="867" t="s">
        <v>370</v>
      </c>
      <c r="B554" s="868"/>
      <c r="C554" s="868"/>
      <c r="D554" s="869"/>
      <c r="E554" s="133">
        <v>1</v>
      </c>
      <c r="F554" s="206">
        <f>+Insumos!H18</f>
        <v>217021</v>
      </c>
      <c r="G554" s="135">
        <v>0.5</v>
      </c>
      <c r="H554" s="164">
        <f>ROUND(+(E554*F554)/G554,0)</f>
        <v>434042</v>
      </c>
    </row>
    <row r="555" spans="1:8" ht="12.75" thickBot="1" x14ac:dyDescent="0.25">
      <c r="A555" s="949"/>
      <c r="B555" s="950"/>
      <c r="C555" s="950"/>
      <c r="D555" s="951"/>
      <c r="E555" s="259"/>
      <c r="F555" s="260"/>
      <c r="G555" s="261"/>
      <c r="H555" s="164"/>
    </row>
    <row r="556" spans="1:8" ht="12.75" thickBot="1" x14ac:dyDescent="0.25">
      <c r="A556" s="246"/>
      <c r="B556" s="247"/>
      <c r="C556" s="248"/>
      <c r="D556" s="247"/>
      <c r="E556" s="247"/>
      <c r="F556" s="247"/>
      <c r="G556" s="263" t="s">
        <v>66</v>
      </c>
      <c r="H556" s="193">
        <f>SUM(H553:H555)</f>
        <v>742806</v>
      </c>
    </row>
    <row r="557" spans="1:8" ht="12.75" thickBot="1" x14ac:dyDescent="0.25">
      <c r="A557" s="246"/>
      <c r="B557" s="247"/>
      <c r="C557" s="248"/>
      <c r="D557" s="247"/>
      <c r="E557" s="247"/>
      <c r="F557" s="247"/>
      <c r="G557" s="247"/>
      <c r="H557" s="249"/>
    </row>
    <row r="558" spans="1:8" x14ac:dyDescent="0.2">
      <c r="A558" s="952" t="s">
        <v>308</v>
      </c>
      <c r="B558" s="953"/>
      <c r="C558" s="953"/>
      <c r="D558" s="953"/>
      <c r="E558" s="953"/>
      <c r="F558" s="953"/>
      <c r="G558" s="953"/>
      <c r="H558" s="954"/>
    </row>
    <row r="559" spans="1:8" x14ac:dyDescent="0.2">
      <c r="A559" s="941" t="s">
        <v>56</v>
      </c>
      <c r="B559" s="942"/>
      <c r="C559" s="942"/>
      <c r="D559" s="943"/>
      <c r="E559" s="250" t="s">
        <v>283</v>
      </c>
      <c r="F559" s="250" t="s">
        <v>309</v>
      </c>
      <c r="G559" s="250" t="s">
        <v>285</v>
      </c>
      <c r="H559" s="251" t="s">
        <v>60</v>
      </c>
    </row>
    <row r="560" spans="1:8" x14ac:dyDescent="0.2">
      <c r="A560" s="946"/>
      <c r="B560" s="947"/>
      <c r="C560" s="947"/>
      <c r="D560" s="948"/>
      <c r="E560" s="254" t="s">
        <v>310</v>
      </c>
      <c r="F560" s="254" t="s">
        <v>311</v>
      </c>
      <c r="G560" s="254" t="s">
        <v>312</v>
      </c>
      <c r="H560" s="256" t="s">
        <v>313</v>
      </c>
    </row>
    <row r="561" spans="1:12" x14ac:dyDescent="0.2">
      <c r="A561" s="867" t="s">
        <v>340</v>
      </c>
      <c r="B561" s="868"/>
      <c r="C561" s="868"/>
      <c r="D561" s="869"/>
      <c r="E561" s="166">
        <v>1</v>
      </c>
      <c r="F561" s="134">
        <f>+'APUs PE'!F36</f>
        <v>4537314</v>
      </c>
      <c r="G561" s="135">
        <v>0.3</v>
      </c>
      <c r="H561" s="229">
        <f>E561*F561*G561</f>
        <v>1361194.2</v>
      </c>
    </row>
    <row r="562" spans="1:12" x14ac:dyDescent="0.2">
      <c r="A562" s="867"/>
      <c r="B562" s="868"/>
      <c r="C562" s="868"/>
      <c r="D562" s="869"/>
      <c r="E562" s="166"/>
      <c r="F562" s="176"/>
      <c r="G562" s="205"/>
      <c r="H562" s="164"/>
    </row>
    <row r="563" spans="1:12" ht="12.75" thickBot="1" x14ac:dyDescent="0.25">
      <c r="A563" s="930"/>
      <c r="B563" s="931"/>
      <c r="C563" s="931"/>
      <c r="D563" s="932"/>
      <c r="E563" s="275"/>
      <c r="F563" s="276"/>
      <c r="G563" s="275"/>
      <c r="H563" s="210"/>
    </row>
    <row r="564" spans="1:12" ht="12.75" thickBot="1" x14ac:dyDescent="0.25">
      <c r="A564" s="246"/>
      <c r="B564" s="247"/>
      <c r="C564" s="248"/>
      <c r="D564" s="247"/>
      <c r="E564" s="247"/>
      <c r="F564" s="247"/>
      <c r="G564" s="263" t="s">
        <v>66</v>
      </c>
      <c r="H564" s="193">
        <f>SUM(H561:H563)</f>
        <v>1361194.2</v>
      </c>
    </row>
    <row r="565" spans="1:12" ht="12.75" thickBot="1" x14ac:dyDescent="0.25">
      <c r="A565" s="246"/>
      <c r="B565" s="247"/>
      <c r="C565" s="248"/>
      <c r="D565" s="247"/>
      <c r="E565" s="247"/>
      <c r="F565" s="247"/>
      <c r="G565" s="278"/>
      <c r="H565" s="279"/>
    </row>
    <row r="566" spans="1:12" x14ac:dyDescent="0.2">
      <c r="A566" s="246"/>
      <c r="B566" s="247"/>
      <c r="C566" s="248"/>
      <c r="D566" s="247"/>
      <c r="E566" s="933" t="s">
        <v>314</v>
      </c>
      <c r="F566" s="934"/>
      <c r="G566" s="935"/>
      <c r="H566" s="220">
        <f>ROUND(+H556+H547+H535+H564,0)</f>
        <v>18000000</v>
      </c>
    </row>
    <row r="567" spans="1:12" ht="12.75" thickBot="1" x14ac:dyDescent="0.25">
      <c r="A567" s="246"/>
      <c r="B567" s="247"/>
      <c r="C567" s="248"/>
      <c r="D567" s="249"/>
      <c r="E567" s="936" t="s">
        <v>315</v>
      </c>
      <c r="F567" s="937"/>
      <c r="G567" s="281">
        <v>0</v>
      </c>
      <c r="H567" s="228">
        <v>0</v>
      </c>
    </row>
    <row r="568" spans="1:12" ht="12.75" thickBot="1" x14ac:dyDescent="0.25">
      <c r="A568" s="897" t="s">
        <v>350</v>
      </c>
      <c r="B568" s="898"/>
      <c r="C568" s="898"/>
      <c r="D568" s="899"/>
      <c r="E568" s="938" t="s">
        <v>316</v>
      </c>
      <c r="F568" s="939"/>
      <c r="G568" s="940"/>
      <c r="H568" s="193">
        <f>+H566+H567</f>
        <v>18000000</v>
      </c>
      <c r="L568" s="305"/>
    </row>
  </sheetData>
  <mergeCells count="363">
    <mergeCell ref="A559:D560"/>
    <mergeCell ref="A561:D561"/>
    <mergeCell ref="A562:D562"/>
    <mergeCell ref="A563:D563"/>
    <mergeCell ref="E566:G566"/>
    <mergeCell ref="E567:F567"/>
    <mergeCell ref="A568:D568"/>
    <mergeCell ref="E568:G568"/>
    <mergeCell ref="A554:D554"/>
    <mergeCell ref="A541:D541"/>
    <mergeCell ref="A542:D542"/>
    <mergeCell ref="A543:D543"/>
    <mergeCell ref="A544:D544"/>
    <mergeCell ref="A549:H549"/>
    <mergeCell ref="A550:D552"/>
    <mergeCell ref="A553:D553"/>
    <mergeCell ref="A555:D555"/>
    <mergeCell ref="A558:H558"/>
    <mergeCell ref="C526:H526"/>
    <mergeCell ref="C527:F527"/>
    <mergeCell ref="A529:H529"/>
    <mergeCell ref="A530:D532"/>
    <mergeCell ref="A533:D533"/>
    <mergeCell ref="A537:H537"/>
    <mergeCell ref="A538:D539"/>
    <mergeCell ref="E538:E539"/>
    <mergeCell ref="A540:D540"/>
    <mergeCell ref="A516:D516"/>
    <mergeCell ref="A517:D517"/>
    <mergeCell ref="A518:D518"/>
    <mergeCell ref="E521:G521"/>
    <mergeCell ref="E522:F522"/>
    <mergeCell ref="A523:D523"/>
    <mergeCell ref="E523:G523"/>
    <mergeCell ref="A524:H524"/>
    <mergeCell ref="A525:H525"/>
    <mergeCell ref="A499:D499"/>
    <mergeCell ref="A500:D500"/>
    <mergeCell ref="A505:H505"/>
    <mergeCell ref="A506:D508"/>
    <mergeCell ref="A509:D509"/>
    <mergeCell ref="A510:D510"/>
    <mergeCell ref="A513:H513"/>
    <mergeCell ref="A514:D515"/>
    <mergeCell ref="C485:F485"/>
    <mergeCell ref="A487:H487"/>
    <mergeCell ref="A488:D490"/>
    <mergeCell ref="A491:D491"/>
    <mergeCell ref="A495:H495"/>
    <mergeCell ref="A496:D497"/>
    <mergeCell ref="E496:E497"/>
    <mergeCell ref="A498:D498"/>
    <mergeCell ref="A1:H1"/>
    <mergeCell ref="A2:H2"/>
    <mergeCell ref="C3:H3"/>
    <mergeCell ref="C4:F4"/>
    <mergeCell ref="A6:H6"/>
    <mergeCell ref="A7:D9"/>
    <mergeCell ref="A482:H482"/>
    <mergeCell ref="A483:H483"/>
    <mergeCell ref="C484:H484"/>
    <mergeCell ref="A18:D18"/>
    <mergeCell ref="A19:D19"/>
    <mergeCell ref="A21:D21"/>
    <mergeCell ref="A26:H26"/>
    <mergeCell ref="A27:D29"/>
    <mergeCell ref="A30:D30"/>
    <mergeCell ref="A20:D20"/>
    <mergeCell ref="A10:D10"/>
    <mergeCell ref="A11:D11"/>
    <mergeCell ref="A12:D12"/>
    <mergeCell ref="A15:H15"/>
    <mergeCell ref="A16:D17"/>
    <mergeCell ref="E16:E17"/>
    <mergeCell ref="E42:G42"/>
    <mergeCell ref="E43:F43"/>
    <mergeCell ref="A44:D44"/>
    <mergeCell ref="E44:G44"/>
    <mergeCell ref="A45:H45"/>
    <mergeCell ref="A46:H46"/>
    <mergeCell ref="A31:D31"/>
    <mergeCell ref="A32:D32"/>
    <mergeCell ref="A35:H35"/>
    <mergeCell ref="A36:D37"/>
    <mergeCell ref="A38:D38"/>
    <mergeCell ref="A39:D39"/>
    <mergeCell ref="A56:D56"/>
    <mergeCell ref="A59:H59"/>
    <mergeCell ref="A60:D61"/>
    <mergeCell ref="E60:E61"/>
    <mergeCell ref="A62:D62"/>
    <mergeCell ref="A63:D63"/>
    <mergeCell ref="C47:H47"/>
    <mergeCell ref="C48:F48"/>
    <mergeCell ref="A50:H50"/>
    <mergeCell ref="A51:D53"/>
    <mergeCell ref="A54:D54"/>
    <mergeCell ref="A55:D55"/>
    <mergeCell ref="A78:D79"/>
    <mergeCell ref="A80:D80"/>
    <mergeCell ref="A81:D81"/>
    <mergeCell ref="E84:G84"/>
    <mergeCell ref="E85:F85"/>
    <mergeCell ref="A86:D86"/>
    <mergeCell ref="E86:G86"/>
    <mergeCell ref="A64:D64"/>
    <mergeCell ref="A69:H69"/>
    <mergeCell ref="A70:D72"/>
    <mergeCell ref="A73:D73"/>
    <mergeCell ref="A74:D74"/>
    <mergeCell ref="A77:H77"/>
    <mergeCell ref="A96:D96"/>
    <mergeCell ref="A97:D97"/>
    <mergeCell ref="A100:H100"/>
    <mergeCell ref="A101:D102"/>
    <mergeCell ref="E101:E102"/>
    <mergeCell ref="A103:D103"/>
    <mergeCell ref="A87:H87"/>
    <mergeCell ref="A88:H88"/>
    <mergeCell ref="C89:H89"/>
    <mergeCell ref="C90:F90"/>
    <mergeCell ref="A92:H92"/>
    <mergeCell ref="A93:D95"/>
    <mergeCell ref="A118:H118"/>
    <mergeCell ref="A119:D120"/>
    <mergeCell ref="A121:D121"/>
    <mergeCell ref="A122:D122"/>
    <mergeCell ref="E125:G125"/>
    <mergeCell ref="E126:F126"/>
    <mergeCell ref="A104:D104"/>
    <mergeCell ref="A105:D105"/>
    <mergeCell ref="A110:H110"/>
    <mergeCell ref="A111:D113"/>
    <mergeCell ref="A114:D114"/>
    <mergeCell ref="A115:D115"/>
    <mergeCell ref="A133:H133"/>
    <mergeCell ref="A134:D136"/>
    <mergeCell ref="A137:D137"/>
    <mergeCell ref="A141:H141"/>
    <mergeCell ref="A142:D143"/>
    <mergeCell ref="E142:E143"/>
    <mergeCell ref="A127:D127"/>
    <mergeCell ref="E127:G127"/>
    <mergeCell ref="B128:H128"/>
    <mergeCell ref="A129:H129"/>
    <mergeCell ref="C130:H130"/>
    <mergeCell ref="C131:F131"/>
    <mergeCell ref="A154:D156"/>
    <mergeCell ref="A157:D157"/>
    <mergeCell ref="A158:D158"/>
    <mergeCell ref="A159:D159"/>
    <mergeCell ref="A162:H162"/>
    <mergeCell ref="A163:D164"/>
    <mergeCell ref="A144:D144"/>
    <mergeCell ref="A145:D145"/>
    <mergeCell ref="A146:D146"/>
    <mergeCell ref="A147:D147"/>
    <mergeCell ref="A148:D148"/>
    <mergeCell ref="A153:H153"/>
    <mergeCell ref="A172:H172"/>
    <mergeCell ref="A173:H173"/>
    <mergeCell ref="C174:H174"/>
    <mergeCell ref="C175:F175"/>
    <mergeCell ref="A177:H177"/>
    <mergeCell ref="A178:D180"/>
    <mergeCell ref="A165:D165"/>
    <mergeCell ref="A166:D166"/>
    <mergeCell ref="E169:G169"/>
    <mergeCell ref="E170:F170"/>
    <mergeCell ref="A171:D171"/>
    <mergeCell ref="E171:G171"/>
    <mergeCell ref="A191:D191"/>
    <mergeCell ref="A192:D192"/>
    <mergeCell ref="A193:D193"/>
    <mergeCell ref="A198:H198"/>
    <mergeCell ref="A199:D201"/>
    <mergeCell ref="A202:D202"/>
    <mergeCell ref="A181:D181"/>
    <mergeCell ref="A186:H186"/>
    <mergeCell ref="A187:D188"/>
    <mergeCell ref="E187:E188"/>
    <mergeCell ref="A189:D189"/>
    <mergeCell ref="A190:D190"/>
    <mergeCell ref="A212:D212"/>
    <mergeCell ref="E215:G215"/>
    <mergeCell ref="E216:F216"/>
    <mergeCell ref="A217:D217"/>
    <mergeCell ref="E217:G217"/>
    <mergeCell ref="A218:H218"/>
    <mergeCell ref="A203:D203"/>
    <mergeCell ref="A204:D204"/>
    <mergeCell ref="A207:H207"/>
    <mergeCell ref="A208:D209"/>
    <mergeCell ref="A210:D210"/>
    <mergeCell ref="A211:D211"/>
    <mergeCell ref="A231:H231"/>
    <mergeCell ref="A232:D233"/>
    <mergeCell ref="E232:E233"/>
    <mergeCell ref="A234:D234"/>
    <mergeCell ref="A236:D236"/>
    <mergeCell ref="A241:H241"/>
    <mergeCell ref="A219:H219"/>
    <mergeCell ref="C220:H220"/>
    <mergeCell ref="C221:F221"/>
    <mergeCell ref="A223:H223"/>
    <mergeCell ref="A224:D226"/>
    <mergeCell ref="A227:D227"/>
    <mergeCell ref="A253:D253"/>
    <mergeCell ref="A254:D254"/>
    <mergeCell ref="A255:D255"/>
    <mergeCell ref="E258:G258"/>
    <mergeCell ref="E259:F259"/>
    <mergeCell ref="A260:D260"/>
    <mergeCell ref="E260:G260"/>
    <mergeCell ref="A242:D244"/>
    <mergeCell ref="A245:D245"/>
    <mergeCell ref="A246:D246"/>
    <mergeCell ref="A247:D247"/>
    <mergeCell ref="A250:H250"/>
    <mergeCell ref="A251:D252"/>
    <mergeCell ref="A270:D270"/>
    <mergeCell ref="A271:D271"/>
    <mergeCell ref="A272:D272"/>
    <mergeCell ref="A276:H276"/>
    <mergeCell ref="A277:D278"/>
    <mergeCell ref="E277:E278"/>
    <mergeCell ref="A261:H261"/>
    <mergeCell ref="A262:H262"/>
    <mergeCell ref="C263:H263"/>
    <mergeCell ref="C264:F264"/>
    <mergeCell ref="A266:H266"/>
    <mergeCell ref="A267:D269"/>
    <mergeCell ref="A289:H289"/>
    <mergeCell ref="A290:D292"/>
    <mergeCell ref="A293:D293"/>
    <mergeCell ref="A294:D294"/>
    <mergeCell ref="A295:D295"/>
    <mergeCell ref="A298:H298"/>
    <mergeCell ref="A279:D279"/>
    <mergeCell ref="A280:D280"/>
    <mergeCell ref="A281:D281"/>
    <mergeCell ref="A282:D282"/>
    <mergeCell ref="A283:D283"/>
    <mergeCell ref="A284:D284"/>
    <mergeCell ref="A307:D307"/>
    <mergeCell ref="E307:F307"/>
    <mergeCell ref="A308:D308"/>
    <mergeCell ref="E308:G308"/>
    <mergeCell ref="A309:H309"/>
    <mergeCell ref="A310:H310"/>
    <mergeCell ref="A299:D300"/>
    <mergeCell ref="A301:D301"/>
    <mergeCell ref="A302:D302"/>
    <mergeCell ref="A303:D303"/>
    <mergeCell ref="A306:D306"/>
    <mergeCell ref="E306:G306"/>
    <mergeCell ref="A319:D319"/>
    <mergeCell ref="A323:H323"/>
    <mergeCell ref="A324:D325"/>
    <mergeCell ref="E324:E325"/>
    <mergeCell ref="A326:D326"/>
    <mergeCell ref="A327:D327"/>
    <mergeCell ref="C311:H311"/>
    <mergeCell ref="C312:F312"/>
    <mergeCell ref="A314:H314"/>
    <mergeCell ref="A315:D317"/>
    <mergeCell ref="A318:D318"/>
    <mergeCell ref="A342:H342"/>
    <mergeCell ref="A343:D344"/>
    <mergeCell ref="A345:D345"/>
    <mergeCell ref="A346:D346"/>
    <mergeCell ref="A347:D347"/>
    <mergeCell ref="E350:G350"/>
    <mergeCell ref="A328:D328"/>
    <mergeCell ref="A333:H333"/>
    <mergeCell ref="A334:D336"/>
    <mergeCell ref="A337:D337"/>
    <mergeCell ref="A338:D338"/>
    <mergeCell ref="A339:D339"/>
    <mergeCell ref="C356:F356"/>
    <mergeCell ref="A358:H358"/>
    <mergeCell ref="A359:D361"/>
    <mergeCell ref="A362:D362"/>
    <mergeCell ref="A363:D363"/>
    <mergeCell ref="A367:H367"/>
    <mergeCell ref="E351:F351"/>
    <mergeCell ref="A352:D352"/>
    <mergeCell ref="E352:G352"/>
    <mergeCell ref="A353:H353"/>
    <mergeCell ref="A354:H354"/>
    <mergeCell ref="C355:H355"/>
    <mergeCell ref="A378:D380"/>
    <mergeCell ref="A381:D381"/>
    <mergeCell ref="A382:D382"/>
    <mergeCell ref="A383:D383"/>
    <mergeCell ref="A384:D384"/>
    <mergeCell ref="A387:H387"/>
    <mergeCell ref="A368:D369"/>
    <mergeCell ref="E368:E369"/>
    <mergeCell ref="A370:D370"/>
    <mergeCell ref="A371:D371"/>
    <mergeCell ref="A372:D372"/>
    <mergeCell ref="A377:H377"/>
    <mergeCell ref="A397:H397"/>
    <mergeCell ref="A398:H398"/>
    <mergeCell ref="C399:H399"/>
    <mergeCell ref="C400:F400"/>
    <mergeCell ref="A402:H402"/>
    <mergeCell ref="A403:D405"/>
    <mergeCell ref="A388:D389"/>
    <mergeCell ref="A390:D390"/>
    <mergeCell ref="A391:D391"/>
    <mergeCell ref="E394:G394"/>
    <mergeCell ref="E395:F395"/>
    <mergeCell ref="A396:D396"/>
    <mergeCell ref="E396:G396"/>
    <mergeCell ref="A414:D414"/>
    <mergeCell ref="A419:H419"/>
    <mergeCell ref="A420:D422"/>
    <mergeCell ref="A423:D423"/>
    <mergeCell ref="A424:D424"/>
    <mergeCell ref="A427:H427"/>
    <mergeCell ref="A406:D406"/>
    <mergeCell ref="A410:H410"/>
    <mergeCell ref="A411:D412"/>
    <mergeCell ref="E411:E412"/>
    <mergeCell ref="A413:D413"/>
    <mergeCell ref="A437:D437"/>
    <mergeCell ref="E437:G437"/>
    <mergeCell ref="A438:H438"/>
    <mergeCell ref="A439:H439"/>
    <mergeCell ref="C440:H440"/>
    <mergeCell ref="C441:F441"/>
    <mergeCell ref="A428:D429"/>
    <mergeCell ref="A430:D430"/>
    <mergeCell ref="A431:D431"/>
    <mergeCell ref="A432:D432"/>
    <mergeCell ref="E435:G435"/>
    <mergeCell ref="E436:F436"/>
    <mergeCell ref="A454:D454"/>
    <mergeCell ref="A455:D455"/>
    <mergeCell ref="A456:D456"/>
    <mergeCell ref="A457:D457"/>
    <mergeCell ref="A458:D458"/>
    <mergeCell ref="A463:H463"/>
    <mergeCell ref="A443:H443"/>
    <mergeCell ref="A444:D446"/>
    <mergeCell ref="A447:D447"/>
    <mergeCell ref="A451:H451"/>
    <mergeCell ref="A452:D453"/>
    <mergeCell ref="E452:E453"/>
    <mergeCell ref="A474:D474"/>
    <mergeCell ref="A475:D475"/>
    <mergeCell ref="A476:D476"/>
    <mergeCell ref="E479:G479"/>
    <mergeCell ref="E480:F480"/>
    <mergeCell ref="A481:D481"/>
    <mergeCell ref="E481:G481"/>
    <mergeCell ref="A464:D466"/>
    <mergeCell ref="A467:D467"/>
    <mergeCell ref="A468:D468"/>
    <mergeCell ref="A471:H471"/>
    <mergeCell ref="A472:D473"/>
  </mergeCells>
  <printOptions horizontalCentered="1"/>
  <pageMargins left="0.70866141732283472" right="0.70866141732283472" top="0.74803149606299213" bottom="0.74803149606299213" header="0.31496062992125984" footer="0.31496062992125984"/>
  <pageSetup paperSize="9" scale="82" orientation="portrait" r:id="rId1"/>
  <rowBreaks count="12" manualBreakCount="12">
    <brk id="44" max="16383" man="1"/>
    <brk id="86" max="16383" man="1"/>
    <brk id="127" max="16383" man="1"/>
    <brk id="171" max="16383" man="1"/>
    <brk id="217" max="16383" man="1"/>
    <brk id="260" max="16383" man="1"/>
    <brk id="308" max="16383" man="1"/>
    <brk id="352" max="16383" man="1"/>
    <brk id="396" max="16383" man="1"/>
    <brk id="437" max="16383" man="1"/>
    <brk id="481" max="16383" man="1"/>
    <brk id="52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M150"/>
  <sheetViews>
    <sheetView view="pageBreakPreview" topLeftCell="A2" zoomScale="70" zoomScaleNormal="100" zoomScaleSheetLayoutView="70" workbookViewId="0">
      <selection activeCell="Q12" sqref="Q12:R12"/>
    </sheetView>
  </sheetViews>
  <sheetFormatPr baseColWidth="10" defaultColWidth="11.42578125" defaultRowHeight="12.75" x14ac:dyDescent="0.2"/>
  <cols>
    <col min="1" max="1" width="21.85546875" style="35" customWidth="1"/>
    <col min="2" max="2" width="11.42578125" style="35"/>
    <col min="3" max="3" width="12.7109375" style="35" bestFit="1" customWidth="1"/>
    <col min="4" max="4" width="13.85546875" style="35" bestFit="1" customWidth="1"/>
    <col min="5" max="5" width="11.42578125" style="35"/>
    <col min="6" max="6" width="13.85546875" style="35" bestFit="1" customWidth="1"/>
    <col min="7" max="7" width="11.42578125" style="35"/>
    <col min="8" max="8" width="13.85546875" style="35" bestFit="1" customWidth="1"/>
    <col min="9" max="9" width="11.140625" style="35" bestFit="1" customWidth="1"/>
    <col min="10" max="10" width="13.85546875" style="35" bestFit="1" customWidth="1"/>
    <col min="11" max="11" width="11.85546875" style="35" bestFit="1" customWidth="1"/>
    <col min="12" max="12" width="13.85546875" style="35" bestFit="1" customWidth="1"/>
    <col min="13" max="16384" width="11.42578125" style="35"/>
  </cols>
  <sheetData>
    <row r="1" spans="1:13" ht="12.75" customHeight="1" x14ac:dyDescent="0.2">
      <c r="A1" s="991"/>
      <c r="B1" s="994" t="s">
        <v>348</v>
      </c>
      <c r="C1" s="995"/>
      <c r="D1" s="995"/>
      <c r="E1" s="995"/>
      <c r="F1" s="995"/>
      <c r="G1" s="995"/>
      <c r="H1" s="995"/>
      <c r="I1" s="995"/>
      <c r="J1" s="995"/>
      <c r="K1" s="995"/>
      <c r="L1" s="995"/>
      <c r="M1" s="1000" t="s">
        <v>92</v>
      </c>
    </row>
    <row r="2" spans="1:13" ht="12.75" customHeight="1" x14ac:dyDescent="0.2">
      <c r="A2" s="992"/>
      <c r="B2" s="996"/>
      <c r="C2" s="997"/>
      <c r="D2" s="997"/>
      <c r="E2" s="997"/>
      <c r="F2" s="997"/>
      <c r="G2" s="997"/>
      <c r="H2" s="997"/>
      <c r="I2" s="997"/>
      <c r="J2" s="997"/>
      <c r="K2" s="997"/>
      <c r="L2" s="997"/>
      <c r="M2" s="1001"/>
    </row>
    <row r="3" spans="1:13" ht="12.75" customHeight="1" x14ac:dyDescent="0.2">
      <c r="A3" s="992"/>
      <c r="B3" s="996"/>
      <c r="C3" s="997"/>
      <c r="D3" s="997"/>
      <c r="E3" s="997"/>
      <c r="F3" s="997"/>
      <c r="G3" s="997"/>
      <c r="H3" s="997"/>
      <c r="I3" s="997"/>
      <c r="J3" s="997"/>
      <c r="K3" s="997"/>
      <c r="L3" s="997"/>
      <c r="M3" s="1001"/>
    </row>
    <row r="4" spans="1:13" ht="12.75" customHeight="1" x14ac:dyDescent="0.2">
      <c r="A4" s="992"/>
      <c r="B4" s="996"/>
      <c r="C4" s="997"/>
      <c r="D4" s="997"/>
      <c r="E4" s="997"/>
      <c r="F4" s="997"/>
      <c r="G4" s="997"/>
      <c r="H4" s="997"/>
      <c r="I4" s="997"/>
      <c r="J4" s="997"/>
      <c r="K4" s="997"/>
      <c r="L4" s="997"/>
      <c r="M4" s="1001"/>
    </row>
    <row r="5" spans="1:13" ht="13.5" customHeight="1" thickBot="1" x14ac:dyDescent="0.25">
      <c r="A5" s="993"/>
      <c r="B5" s="998"/>
      <c r="C5" s="999"/>
      <c r="D5" s="999"/>
      <c r="E5" s="999"/>
      <c r="F5" s="999"/>
      <c r="G5" s="999"/>
      <c r="H5" s="999"/>
      <c r="I5" s="999"/>
      <c r="J5" s="999"/>
      <c r="K5" s="999"/>
      <c r="L5" s="999"/>
      <c r="M5" s="1002"/>
    </row>
    <row r="6" spans="1:13" ht="13.5" thickBot="1" x14ac:dyDescent="0.25">
      <c r="A6" s="1003" t="s">
        <v>93</v>
      </c>
      <c r="B6" s="1004"/>
      <c r="C6" s="1004"/>
      <c r="D6" s="1004"/>
      <c r="E6" s="1004"/>
      <c r="F6" s="1004"/>
      <c r="G6" s="1004"/>
      <c r="H6" s="1004"/>
      <c r="I6" s="1004"/>
      <c r="J6" s="1004"/>
      <c r="K6" s="1004"/>
      <c r="L6" s="1004"/>
      <c r="M6" s="1005"/>
    </row>
    <row r="7" spans="1:13" ht="13.5" thickBot="1" x14ac:dyDescent="0.25">
      <c r="A7" s="36"/>
      <c r="M7" s="37"/>
    </row>
    <row r="8" spans="1:13" ht="15.75" thickBot="1" x14ac:dyDescent="0.3">
      <c r="A8" s="1006" t="s">
        <v>1</v>
      </c>
      <c r="B8" s="1007"/>
      <c r="C8" s="38" t="s">
        <v>94</v>
      </c>
      <c r="D8" s="39" t="s">
        <v>95</v>
      </c>
      <c r="F8" s="1006" t="s">
        <v>96</v>
      </c>
      <c r="G8" s="1007"/>
      <c r="H8" s="40" t="s">
        <v>97</v>
      </c>
      <c r="I8" s="41">
        <f>+D10</f>
        <v>140606</v>
      </c>
      <c r="J8" s="40" t="s">
        <v>98</v>
      </c>
      <c r="K8" s="42">
        <f>+ROUND(I8/30*(365-17-3),0)</f>
        <v>1616969</v>
      </c>
      <c r="L8" s="43" t="s">
        <v>99</v>
      </c>
      <c r="M8" s="44">
        <f>+K8/365</f>
        <v>4430.0520547945207</v>
      </c>
    </row>
    <row r="9" spans="1:13" ht="15" x14ac:dyDescent="0.25">
      <c r="A9" s="1008" t="s">
        <v>100</v>
      </c>
      <c r="B9" s="1009"/>
      <c r="C9" s="45">
        <v>1000000</v>
      </c>
      <c r="D9" s="46">
        <v>1160000</v>
      </c>
      <c r="M9" s="37"/>
    </row>
    <row r="10" spans="1:13" ht="15" x14ac:dyDescent="0.25">
      <c r="A10" s="989" t="s">
        <v>101</v>
      </c>
      <c r="B10" s="990"/>
      <c r="C10" s="47">
        <v>117172</v>
      </c>
      <c r="D10" s="48">
        <v>140606</v>
      </c>
      <c r="M10" s="37"/>
    </row>
    <row r="11" spans="1:13" ht="15" x14ac:dyDescent="0.25">
      <c r="A11" s="989" t="s">
        <v>102</v>
      </c>
      <c r="B11" s="990"/>
      <c r="C11" s="49">
        <f>33333/8</f>
        <v>4166.625</v>
      </c>
      <c r="D11" s="48">
        <f>38667/8</f>
        <v>4833.375</v>
      </c>
      <c r="M11" s="37"/>
    </row>
    <row r="12" spans="1:13" ht="15" x14ac:dyDescent="0.25">
      <c r="A12" s="989" t="s">
        <v>103</v>
      </c>
      <c r="B12" s="990"/>
      <c r="C12" s="49">
        <f>+C11*1.35</f>
        <v>5624.9437500000004</v>
      </c>
      <c r="D12" s="48">
        <f>+D11*1.35</f>
        <v>6525.0562500000005</v>
      </c>
      <c r="M12" s="37"/>
    </row>
    <row r="13" spans="1:13" ht="15" x14ac:dyDescent="0.25">
      <c r="A13" s="989" t="s">
        <v>104</v>
      </c>
      <c r="B13" s="990"/>
      <c r="C13" s="49">
        <v>5208</v>
      </c>
      <c r="D13" s="48">
        <v>6042</v>
      </c>
      <c r="M13" s="37"/>
    </row>
    <row r="14" spans="1:13" ht="15" x14ac:dyDescent="0.25">
      <c r="A14" s="989" t="s">
        <v>105</v>
      </c>
      <c r="B14" s="990"/>
      <c r="C14" s="49">
        <v>7292</v>
      </c>
      <c r="D14" s="48">
        <v>8458</v>
      </c>
      <c r="M14" s="37"/>
    </row>
    <row r="15" spans="1:13" ht="15" x14ac:dyDescent="0.25">
      <c r="A15" s="989" t="s">
        <v>106</v>
      </c>
      <c r="B15" s="990"/>
      <c r="C15" s="49">
        <v>10417</v>
      </c>
      <c r="D15" s="48">
        <v>12875</v>
      </c>
      <c r="M15" s="37"/>
    </row>
    <row r="16" spans="1:13" ht="15.75" thickBot="1" x14ac:dyDescent="0.3">
      <c r="A16" s="1014" t="s">
        <v>107</v>
      </c>
      <c r="B16" s="1015"/>
      <c r="C16" s="50">
        <v>9375</v>
      </c>
      <c r="D16" s="51">
        <v>10875</v>
      </c>
      <c r="M16" s="37"/>
    </row>
    <row r="17" spans="1:13" ht="13.5" thickBot="1" x14ac:dyDescent="0.25">
      <c r="A17" s="1016"/>
      <c r="B17" s="1017"/>
      <c r="M17" s="37"/>
    </row>
    <row r="18" spans="1:13" ht="13.5" thickBot="1" x14ac:dyDescent="0.25">
      <c r="A18" s="1018" t="s">
        <v>108</v>
      </c>
      <c r="B18" s="1019"/>
      <c r="C18" s="1019"/>
      <c r="D18" s="1012">
        <v>1</v>
      </c>
      <c r="E18" s="1013"/>
      <c r="F18" s="1012">
        <v>1.1499999999999999</v>
      </c>
      <c r="G18" s="1013"/>
      <c r="H18" s="1012">
        <v>1.2</v>
      </c>
      <c r="I18" s="1013"/>
      <c r="J18" s="1012">
        <v>1.32</v>
      </c>
      <c r="K18" s="1013"/>
      <c r="L18" s="1012">
        <v>1.44</v>
      </c>
      <c r="M18" s="1013"/>
    </row>
    <row r="19" spans="1:13" ht="13.5" thickBot="1" x14ac:dyDescent="0.25">
      <c r="A19" s="1020"/>
      <c r="B19" s="1021"/>
      <c r="C19" s="1021"/>
      <c r="D19" s="52" t="s">
        <v>85</v>
      </c>
      <c r="E19" s="53" t="s">
        <v>109</v>
      </c>
      <c r="F19" s="52" t="s">
        <v>85</v>
      </c>
      <c r="G19" s="53" t="s">
        <v>109</v>
      </c>
      <c r="H19" s="52" t="s">
        <v>85</v>
      </c>
      <c r="I19" s="53" t="s">
        <v>109</v>
      </c>
      <c r="J19" s="52" t="s">
        <v>85</v>
      </c>
      <c r="K19" s="53" t="s">
        <v>109</v>
      </c>
      <c r="L19" s="52" t="s">
        <v>85</v>
      </c>
      <c r="M19" s="53" t="s">
        <v>109</v>
      </c>
    </row>
    <row r="20" spans="1:13" x14ac:dyDescent="0.2">
      <c r="A20" s="1010" t="s">
        <v>97</v>
      </c>
      <c r="B20" s="1011"/>
      <c r="C20" s="1011"/>
      <c r="D20" s="54">
        <f>+D9</f>
        <v>1160000</v>
      </c>
      <c r="E20" s="55" t="s">
        <v>110</v>
      </c>
      <c r="F20" s="54">
        <f>+ROUND(D20*F18,0)</f>
        <v>1334000</v>
      </c>
      <c r="G20" s="55" t="s">
        <v>110</v>
      </c>
      <c r="H20" s="54">
        <f>+ROUND(D20*H18,0)</f>
        <v>1392000</v>
      </c>
      <c r="I20" s="55" t="s">
        <v>110</v>
      </c>
      <c r="J20" s="54">
        <f>+ROUND(D20*J18,0)</f>
        <v>1531200</v>
      </c>
      <c r="K20" s="55" t="s">
        <v>110</v>
      </c>
      <c r="L20" s="54">
        <f>+ROUND(D20*L18,0)</f>
        <v>1670400</v>
      </c>
      <c r="M20" s="55" t="s">
        <v>110</v>
      </c>
    </row>
    <row r="21" spans="1:13" x14ac:dyDescent="0.2">
      <c r="A21" s="1010" t="s">
        <v>96</v>
      </c>
      <c r="B21" s="1011"/>
      <c r="C21" s="1011"/>
      <c r="D21" s="56">
        <f>+D10</f>
        <v>140606</v>
      </c>
      <c r="E21" s="57" t="s">
        <v>111</v>
      </c>
      <c r="F21" s="56">
        <f>+D21</f>
        <v>140606</v>
      </c>
      <c r="G21" s="57" t="s">
        <v>111</v>
      </c>
      <c r="H21" s="56">
        <f>+F21</f>
        <v>140606</v>
      </c>
      <c r="I21" s="57" t="s">
        <v>111</v>
      </c>
      <c r="J21" s="56">
        <f>+H21</f>
        <v>140606</v>
      </c>
      <c r="K21" s="57" t="s">
        <v>111</v>
      </c>
      <c r="L21" s="56">
        <f>+J21</f>
        <v>140606</v>
      </c>
      <c r="M21" s="57" t="s">
        <v>111</v>
      </c>
    </row>
    <row r="22" spans="1:13" x14ac:dyDescent="0.2">
      <c r="A22" s="1010" t="s">
        <v>112</v>
      </c>
      <c r="B22" s="1011"/>
      <c r="C22" s="1011"/>
      <c r="D22" s="56">
        <f>SUM(D20:D21)</f>
        <v>1300606</v>
      </c>
      <c r="E22" s="57" t="s">
        <v>113</v>
      </c>
      <c r="F22" s="56">
        <f>SUM(F20:F21)</f>
        <v>1474606</v>
      </c>
      <c r="G22" s="57" t="s">
        <v>113</v>
      </c>
      <c r="H22" s="56">
        <f>SUM(H20:H21)</f>
        <v>1532606</v>
      </c>
      <c r="I22" s="57" t="s">
        <v>113</v>
      </c>
      <c r="J22" s="56">
        <f>SUM(J20:J21)</f>
        <v>1671806</v>
      </c>
      <c r="K22" s="57" t="s">
        <v>113</v>
      </c>
      <c r="L22" s="56">
        <f>SUM(L20:L21)</f>
        <v>1811006</v>
      </c>
      <c r="M22" s="57" t="s">
        <v>113</v>
      </c>
    </row>
    <row r="23" spans="1:13" x14ac:dyDescent="0.2">
      <c r="A23" s="1010" t="s">
        <v>98</v>
      </c>
      <c r="B23" s="1011"/>
      <c r="C23" s="1011"/>
      <c r="D23" s="58">
        <f>+ROUND(D20/30*360,0)</f>
        <v>13920000</v>
      </c>
      <c r="E23" s="57" t="s">
        <v>114</v>
      </c>
      <c r="F23" s="58">
        <f>+ROUND(F20/30*360,0)</f>
        <v>16008000</v>
      </c>
      <c r="G23" s="57" t="s">
        <v>114</v>
      </c>
      <c r="H23" s="58">
        <f>+ROUND(H20/30*360,0)</f>
        <v>16704000</v>
      </c>
      <c r="I23" s="57" t="s">
        <v>114</v>
      </c>
      <c r="J23" s="58">
        <f>+ROUND(J20/30*360,0)</f>
        <v>18374400</v>
      </c>
      <c r="K23" s="57" t="s">
        <v>114</v>
      </c>
      <c r="L23" s="58">
        <f>+ROUND(L20/30*360,0)</f>
        <v>20044800</v>
      </c>
      <c r="M23" s="57" t="s">
        <v>114</v>
      </c>
    </row>
    <row r="24" spans="1:13" ht="15.75" thickBot="1" x14ac:dyDescent="0.3">
      <c r="A24" s="1022" t="s">
        <v>115</v>
      </c>
      <c r="B24" s="1023"/>
      <c r="C24" s="1023"/>
      <c r="D24" s="59">
        <f>+D23+K8</f>
        <v>15536969</v>
      </c>
      <c r="E24" s="60" t="s">
        <v>116</v>
      </c>
      <c r="F24" s="59">
        <f>+F23+K8</f>
        <v>17624969</v>
      </c>
      <c r="G24" s="60" t="s">
        <v>116</v>
      </c>
      <c r="H24" s="59">
        <f>+H23+K8</f>
        <v>18320969</v>
      </c>
      <c r="I24" s="60" t="s">
        <v>116</v>
      </c>
      <c r="J24" s="59">
        <f>+J23+K8</f>
        <v>19991369</v>
      </c>
      <c r="K24" s="60" t="s">
        <v>116</v>
      </c>
      <c r="L24" s="59">
        <f>+L23+K8</f>
        <v>21661769</v>
      </c>
      <c r="M24" s="60" t="s">
        <v>116</v>
      </c>
    </row>
    <row r="25" spans="1:13" ht="13.5" thickBot="1" x14ac:dyDescent="0.25">
      <c r="A25" s="61" t="s">
        <v>117</v>
      </c>
      <c r="B25" s="62" t="s">
        <v>118</v>
      </c>
      <c r="C25" s="63" t="s">
        <v>119</v>
      </c>
      <c r="D25" s="64" t="s">
        <v>120</v>
      </c>
      <c r="E25" s="65" t="s">
        <v>121</v>
      </c>
      <c r="F25" s="64" t="s">
        <v>120</v>
      </c>
      <c r="G25" s="65" t="s">
        <v>121</v>
      </c>
      <c r="H25" s="64" t="s">
        <v>120</v>
      </c>
      <c r="I25" s="65" t="s">
        <v>121</v>
      </c>
      <c r="J25" s="64" t="s">
        <v>120</v>
      </c>
      <c r="K25" s="65" t="s">
        <v>121</v>
      </c>
      <c r="L25" s="64" t="s">
        <v>120</v>
      </c>
      <c r="M25" s="65" t="s">
        <v>121</v>
      </c>
    </row>
    <row r="26" spans="1:13" x14ac:dyDescent="0.2">
      <c r="A26" s="66" t="s">
        <v>122</v>
      </c>
      <c r="B26" s="67"/>
      <c r="C26" s="68"/>
      <c r="D26" s="69">
        <f>+D23</f>
        <v>13920000</v>
      </c>
      <c r="E26" s="70">
        <f>+ROUND(D23/D26,4)</f>
        <v>1</v>
      </c>
      <c r="F26" s="69">
        <f>+F23</f>
        <v>16008000</v>
      </c>
      <c r="G26" s="70">
        <f>+ROUND(F23/F26,4)</f>
        <v>1</v>
      </c>
      <c r="H26" s="69">
        <f>+H23</f>
        <v>16704000</v>
      </c>
      <c r="I26" s="70">
        <f>+ROUND(H23/H26,4)</f>
        <v>1</v>
      </c>
      <c r="J26" s="69">
        <f>+J23</f>
        <v>18374400</v>
      </c>
      <c r="K26" s="70">
        <f>+ROUND(J23/J26,4)</f>
        <v>1</v>
      </c>
      <c r="L26" s="69">
        <f>+L23</f>
        <v>20044800</v>
      </c>
      <c r="M26" s="70">
        <f>+ROUND(L23/L26,4)</f>
        <v>1</v>
      </c>
    </row>
    <row r="27" spans="1:13" x14ac:dyDescent="0.2">
      <c r="A27" s="66" t="s">
        <v>101</v>
      </c>
      <c r="B27" s="67"/>
      <c r="C27" s="68"/>
      <c r="D27" s="69">
        <f>+K8</f>
        <v>1616969</v>
      </c>
      <c r="E27" s="70">
        <f>+ROUND(D27/D23,4)</f>
        <v>0.1162</v>
      </c>
      <c r="F27" s="69">
        <f>+K8</f>
        <v>1616969</v>
      </c>
      <c r="G27" s="70">
        <f>+ROUND(F27/F23,4)</f>
        <v>0.10100000000000001</v>
      </c>
      <c r="H27" s="69">
        <f>+K8</f>
        <v>1616969</v>
      </c>
      <c r="I27" s="70">
        <f>+ROUND(H27/H23,4)</f>
        <v>9.6799999999999997E-2</v>
      </c>
      <c r="J27" s="69">
        <f>+K8</f>
        <v>1616969</v>
      </c>
      <c r="K27" s="70">
        <f>+ROUND(J27/J23,4)</f>
        <v>8.7999999999999995E-2</v>
      </c>
      <c r="L27" s="69">
        <f>+K8</f>
        <v>1616969</v>
      </c>
      <c r="M27" s="70">
        <f>+ROUND(L27/L23,4)</f>
        <v>8.0699999999999994E-2</v>
      </c>
    </row>
    <row r="28" spans="1:13" x14ac:dyDescent="0.2">
      <c r="A28" s="71" t="s">
        <v>123</v>
      </c>
      <c r="B28" s="72"/>
      <c r="C28" s="73"/>
      <c r="D28" s="74"/>
      <c r="E28" s="70"/>
      <c r="F28" s="74"/>
      <c r="G28" s="70"/>
      <c r="H28" s="74"/>
      <c r="I28" s="70"/>
      <c r="J28" s="74"/>
      <c r="K28" s="70"/>
      <c r="L28" s="74"/>
      <c r="M28" s="70"/>
    </row>
    <row r="29" spans="1:13" ht="15" x14ac:dyDescent="0.25">
      <c r="A29" s="66" t="s">
        <v>124</v>
      </c>
      <c r="B29" s="67" t="s">
        <v>116</v>
      </c>
      <c r="C29" s="75">
        <v>1</v>
      </c>
      <c r="D29" s="76">
        <f>+ROUND((D22*C29),0)</f>
        <v>1300606</v>
      </c>
      <c r="E29" s="70">
        <f>+ROUND(D29/D23,4)</f>
        <v>9.3399999999999997E-2</v>
      </c>
      <c r="F29" s="76">
        <f>+ROUND((F22*C29),0)</f>
        <v>1474606</v>
      </c>
      <c r="G29" s="70">
        <f>+ROUND(F29/F23,4)</f>
        <v>9.2100000000000001E-2</v>
      </c>
      <c r="H29" s="76">
        <f>+ROUND((H22*$C$29),0)</f>
        <v>1532606</v>
      </c>
      <c r="I29" s="70">
        <f>+ROUND(H29/H23,4)</f>
        <v>9.1800000000000007E-2</v>
      </c>
      <c r="J29" s="76">
        <f>+ROUND((J22*C29),0)</f>
        <v>1671806</v>
      </c>
      <c r="K29" s="70">
        <f>+ROUND(J29/J23,4)</f>
        <v>9.0999999999999998E-2</v>
      </c>
      <c r="L29" s="76">
        <f>+ROUND((L22*C29),0)</f>
        <v>1811006</v>
      </c>
      <c r="M29" s="70">
        <f>+ROUND(L29/L23,4)</f>
        <v>9.0300000000000005E-2</v>
      </c>
    </row>
    <row r="30" spans="1:13" ht="15" x14ac:dyDescent="0.25">
      <c r="A30" s="66" t="s">
        <v>125</v>
      </c>
      <c r="B30" s="67" t="s">
        <v>126</v>
      </c>
      <c r="C30" s="75">
        <v>0.12</v>
      </c>
      <c r="D30" s="76">
        <f>+ROUND((D22*C30),0)</f>
        <v>156073</v>
      </c>
      <c r="E30" s="70">
        <f t="shared" ref="E30:G30" si="0">+ROUND(D30/D26,4)</f>
        <v>1.12E-2</v>
      </c>
      <c r="F30" s="76">
        <f>+ROUND((F22*C30),0)</f>
        <v>176953</v>
      </c>
      <c r="G30" s="70">
        <f t="shared" si="0"/>
        <v>1.11E-2</v>
      </c>
      <c r="H30" s="76">
        <f>+ROUND((H22*$C$30),0)</f>
        <v>183913</v>
      </c>
      <c r="I30" s="70">
        <f t="shared" ref="I30:K30" si="1">+ROUND(H30/H26,4)</f>
        <v>1.0999999999999999E-2</v>
      </c>
      <c r="J30" s="76">
        <f>+ROUND((J22*C30),0)</f>
        <v>200617</v>
      </c>
      <c r="K30" s="70">
        <f t="shared" si="1"/>
        <v>1.09E-2</v>
      </c>
      <c r="L30" s="76">
        <f>+ROUND((L22*C30),0)</f>
        <v>217321</v>
      </c>
      <c r="M30" s="70">
        <f t="shared" ref="M30" si="2">+ROUND(L30/L26,4)</f>
        <v>1.0800000000000001E-2</v>
      </c>
    </row>
    <row r="31" spans="1:13" ht="15" x14ac:dyDescent="0.25">
      <c r="A31" s="66" t="s">
        <v>127</v>
      </c>
      <c r="B31" s="67" t="s">
        <v>110</v>
      </c>
      <c r="C31" s="75">
        <v>0.5</v>
      </c>
      <c r="D31" s="76">
        <f>+ROUND((D20*C31),0)</f>
        <v>580000</v>
      </c>
      <c r="E31" s="70">
        <f>+ROUND(D31/D23,4)</f>
        <v>4.1700000000000001E-2</v>
      </c>
      <c r="F31" s="76">
        <f>+ROUND((F20*C31),0)</f>
        <v>667000</v>
      </c>
      <c r="G31" s="70">
        <f>+ROUND(F31/F23,4)</f>
        <v>4.1700000000000001E-2</v>
      </c>
      <c r="H31" s="76">
        <f>+ROUND(($H$20*C31),0)</f>
        <v>696000</v>
      </c>
      <c r="I31" s="70">
        <f>+ROUND(H31/H23,4)</f>
        <v>4.1700000000000001E-2</v>
      </c>
      <c r="J31" s="76">
        <f>+ROUND((J20*C31),0)</f>
        <v>765600</v>
      </c>
      <c r="K31" s="70">
        <f>+ROUND(J31/J23,4)</f>
        <v>4.1700000000000001E-2</v>
      </c>
      <c r="L31" s="76">
        <f>+ROUND((L20*C31),0)</f>
        <v>835200</v>
      </c>
      <c r="M31" s="70">
        <f>+ROUND(L31/L23,4)</f>
        <v>4.1700000000000001E-2</v>
      </c>
    </row>
    <row r="32" spans="1:13" ht="15" x14ac:dyDescent="0.25">
      <c r="A32" s="66" t="s">
        <v>128</v>
      </c>
      <c r="B32" s="67" t="s">
        <v>113</v>
      </c>
      <c r="C32" s="75">
        <v>1</v>
      </c>
      <c r="D32" s="76">
        <f>+ROUND((D22*C32),0)</f>
        <v>1300606</v>
      </c>
      <c r="E32" s="70">
        <f>+ROUND(D32/D23,4)</f>
        <v>9.3399999999999997E-2</v>
      </c>
      <c r="F32" s="76">
        <f>+ROUND((F22*C32),0)</f>
        <v>1474606</v>
      </c>
      <c r="G32" s="70">
        <f>+ROUND(F32/F23,4)</f>
        <v>9.2100000000000001E-2</v>
      </c>
      <c r="H32" s="76">
        <f>+ROUND((H22*$C$32),0)</f>
        <v>1532606</v>
      </c>
      <c r="I32" s="70">
        <f>+ROUND(H32/H23,4)</f>
        <v>9.1800000000000007E-2</v>
      </c>
      <c r="J32" s="76">
        <f>+ROUND((J22*C32),0)</f>
        <v>1671806</v>
      </c>
      <c r="K32" s="70">
        <f>+ROUND(J32/J23,4)</f>
        <v>9.0999999999999998E-2</v>
      </c>
      <c r="L32" s="76">
        <f>+ROUND((L22*C32),0)</f>
        <v>1811006</v>
      </c>
      <c r="M32" s="70">
        <f>+ROUND(L32/L23,4)</f>
        <v>9.0300000000000005E-2</v>
      </c>
    </row>
    <row r="33" spans="1:13" ht="15" x14ac:dyDescent="0.25">
      <c r="A33" s="71" t="s">
        <v>129</v>
      </c>
      <c r="B33" s="72"/>
      <c r="C33" s="73"/>
      <c r="D33" s="76"/>
      <c r="E33" s="70"/>
      <c r="F33" s="76"/>
      <c r="G33" s="70"/>
      <c r="H33" s="76"/>
      <c r="I33" s="70"/>
      <c r="J33" s="76"/>
      <c r="K33" s="70"/>
      <c r="L33" s="76"/>
      <c r="M33" s="70"/>
    </row>
    <row r="34" spans="1:13" ht="15" x14ac:dyDescent="0.25">
      <c r="A34" s="66" t="s">
        <v>130</v>
      </c>
      <c r="B34" s="77">
        <v>12</v>
      </c>
      <c r="C34" s="75">
        <v>0.03</v>
      </c>
      <c r="D34" s="76">
        <f>+ROUND(((D20*$C$34)*$B$34),0)</f>
        <v>417600</v>
      </c>
      <c r="E34" s="70">
        <f>+ROUND(D34/D23,4)</f>
        <v>0.03</v>
      </c>
      <c r="F34" s="76">
        <f>+ROUND(((D20*$C$34)*$B$34),0)</f>
        <v>417600</v>
      </c>
      <c r="G34" s="70">
        <f>+ROUND(F34/F23,4)</f>
        <v>2.6100000000000002E-2</v>
      </c>
      <c r="H34" s="76">
        <f>+ROUND(((D20*$C$34)*$B$34),0)</f>
        <v>417600</v>
      </c>
      <c r="I34" s="70">
        <f>+ROUND(H34/H23,4)</f>
        <v>2.5000000000000001E-2</v>
      </c>
      <c r="J34" s="76">
        <f>+ROUND(((D20*$C$34)*$B$34),0)</f>
        <v>417600</v>
      </c>
      <c r="K34" s="70">
        <f>+ROUND(J34/J23,4)</f>
        <v>2.2700000000000001E-2</v>
      </c>
      <c r="L34" s="76">
        <f>+ROUND(((D20*$C$34)*$B$34),0)</f>
        <v>417600</v>
      </c>
      <c r="M34" s="70">
        <f>+ROUND(L34/L23,4)</f>
        <v>2.0799999999999999E-2</v>
      </c>
    </row>
    <row r="35" spans="1:13" ht="15" x14ac:dyDescent="0.25">
      <c r="A35" s="66" t="s">
        <v>131</v>
      </c>
      <c r="B35" s="67" t="s">
        <v>114</v>
      </c>
      <c r="C35" s="75">
        <v>5.0000000000000001E-3</v>
      </c>
      <c r="D35" s="76">
        <f>+ROUND((D23*$C$35),0)</f>
        <v>69600</v>
      </c>
      <c r="E35" s="70">
        <f>+ROUND(D35/D23,4)</f>
        <v>5.0000000000000001E-3</v>
      </c>
      <c r="F35" s="76">
        <f>+ROUND((F23*$C$35),0)</f>
        <v>80040</v>
      </c>
      <c r="G35" s="70">
        <f>+ROUND(F35/F23,4)</f>
        <v>5.0000000000000001E-3</v>
      </c>
      <c r="H35" s="76">
        <f>+ROUND((H23*$C$35),0)</f>
        <v>83520</v>
      </c>
      <c r="I35" s="70">
        <f>+ROUND(H35/H23,4)</f>
        <v>5.0000000000000001E-3</v>
      </c>
      <c r="J35" s="76">
        <f>+ROUND((J23*$C$35),0)</f>
        <v>91872</v>
      </c>
      <c r="K35" s="70">
        <f>+ROUND(J35/J23,4)</f>
        <v>5.0000000000000001E-3</v>
      </c>
      <c r="L35" s="76">
        <f>+ROUND((L23*$C$35),0)</f>
        <v>100224</v>
      </c>
      <c r="M35" s="70">
        <f>+ROUND(L35/L23,4)</f>
        <v>5.0000000000000001E-3</v>
      </c>
    </row>
    <row r="36" spans="1:13" ht="15" x14ac:dyDescent="0.25">
      <c r="A36" s="71" t="s">
        <v>132</v>
      </c>
      <c r="B36" s="72"/>
      <c r="C36" s="73"/>
      <c r="D36" s="76"/>
      <c r="E36" s="70"/>
      <c r="F36" s="76"/>
      <c r="G36" s="70"/>
      <c r="H36" s="76"/>
      <c r="I36" s="70"/>
      <c r="J36" s="76"/>
      <c r="K36" s="70"/>
      <c r="L36" s="76"/>
      <c r="M36" s="70"/>
    </row>
    <row r="37" spans="1:13" ht="15" x14ac:dyDescent="0.25">
      <c r="A37" s="66" t="s">
        <v>133</v>
      </c>
      <c r="B37" s="67" t="s">
        <v>114</v>
      </c>
      <c r="C37" s="75">
        <v>0.12</v>
      </c>
      <c r="D37" s="76">
        <f>+ROUND((D23*$C$37),0)</f>
        <v>1670400</v>
      </c>
      <c r="E37" s="70">
        <f>+ROUND(D37/D23,4)</f>
        <v>0.12</v>
      </c>
      <c r="F37" s="76">
        <f>+ROUND((F23*$C$37),0)</f>
        <v>1920960</v>
      </c>
      <c r="G37" s="70">
        <f>+ROUND(F37/F23,4)</f>
        <v>0.12</v>
      </c>
      <c r="H37" s="76">
        <f>+ROUND((H23*$C$37),0)</f>
        <v>2004480</v>
      </c>
      <c r="I37" s="70">
        <f>+ROUND(H37/H23,4)</f>
        <v>0.12</v>
      </c>
      <c r="J37" s="76">
        <f>+ROUND((J23*$C$37),0)</f>
        <v>2204928</v>
      </c>
      <c r="K37" s="70">
        <f>+ROUND(J37/J23,4)</f>
        <v>0.12</v>
      </c>
      <c r="L37" s="76">
        <f>+ROUND((L23*$C$37),0)</f>
        <v>2405376</v>
      </c>
      <c r="M37" s="70">
        <f>+ROUND(L37/L23,4)</f>
        <v>0.12</v>
      </c>
    </row>
    <row r="38" spans="1:13" ht="15" x14ac:dyDescent="0.25">
      <c r="A38" s="66" t="s">
        <v>134</v>
      </c>
      <c r="B38" s="67" t="s">
        <v>114</v>
      </c>
      <c r="C38" s="75">
        <v>8.5000000000000006E-2</v>
      </c>
      <c r="D38" s="76">
        <f>+ROUND((D23*$C$38),0)</f>
        <v>1183200</v>
      </c>
      <c r="E38" s="70">
        <f>+ROUND(D38/D23,4)</f>
        <v>8.5000000000000006E-2</v>
      </c>
      <c r="F38" s="76">
        <f>+ROUND((F23*$C$38),0)</f>
        <v>1360680</v>
      </c>
      <c r="G38" s="70">
        <f>+ROUND(F38/F23,4)</f>
        <v>8.5000000000000006E-2</v>
      </c>
      <c r="H38" s="76">
        <f>+ROUND((H23*$C$38),0)</f>
        <v>1419840</v>
      </c>
      <c r="I38" s="70">
        <f>+ROUND(H38/H23,4)</f>
        <v>8.5000000000000006E-2</v>
      </c>
      <c r="J38" s="76">
        <f>+ROUND((J23*$C$38),0)</f>
        <v>1561824</v>
      </c>
      <c r="K38" s="70">
        <f>+ROUND(J38/J23,4)</f>
        <v>8.5000000000000006E-2</v>
      </c>
      <c r="L38" s="76">
        <f>+ROUND((L23*$C$38),0)</f>
        <v>1703808</v>
      </c>
      <c r="M38" s="70">
        <f>+ROUND(L38/L23,4)</f>
        <v>8.5000000000000006E-2</v>
      </c>
    </row>
    <row r="39" spans="1:13" ht="15" x14ac:dyDescent="0.25">
      <c r="A39" s="66" t="s">
        <v>135</v>
      </c>
      <c r="B39" s="67" t="s">
        <v>114</v>
      </c>
      <c r="C39" s="75">
        <v>6.9599999999999995E-2</v>
      </c>
      <c r="D39" s="76">
        <f>+ROUND((D23*$C$39),0)</f>
        <v>968832</v>
      </c>
      <c r="E39" s="70">
        <f>+ROUND(D39/D23,4)</f>
        <v>6.9599999999999995E-2</v>
      </c>
      <c r="F39" s="76">
        <f>+ROUND((F23*$C$39),0)</f>
        <v>1114157</v>
      </c>
      <c r="G39" s="70">
        <f>+ROUND(F39/F23,4)</f>
        <v>6.9599999999999995E-2</v>
      </c>
      <c r="H39" s="76">
        <f>+ROUND((H23*$C$39),0)</f>
        <v>1162598</v>
      </c>
      <c r="I39" s="70">
        <f>+ROUND(H39/H23,4)</f>
        <v>6.9599999999999995E-2</v>
      </c>
      <c r="J39" s="76">
        <f>+ROUND((J23*$C$39),0)</f>
        <v>1278858</v>
      </c>
      <c r="K39" s="70">
        <f>+ROUND(J39/J23,4)</f>
        <v>6.9599999999999995E-2</v>
      </c>
      <c r="L39" s="76">
        <f>+ROUND((L23*$C$39),0)</f>
        <v>1395118</v>
      </c>
      <c r="M39" s="70">
        <f>+ROUND(L39/L23,4)</f>
        <v>6.9599999999999995E-2</v>
      </c>
    </row>
    <row r="40" spans="1:13" ht="15" x14ac:dyDescent="0.25">
      <c r="A40" s="71" t="s">
        <v>136</v>
      </c>
      <c r="B40" s="72"/>
      <c r="C40" s="73"/>
      <c r="D40" s="76"/>
      <c r="E40" s="70"/>
      <c r="F40" s="76"/>
      <c r="G40" s="70"/>
      <c r="H40" s="76"/>
      <c r="I40" s="70"/>
      <c r="J40" s="76"/>
      <c r="K40" s="70"/>
      <c r="L40" s="76"/>
      <c r="M40" s="70"/>
    </row>
    <row r="41" spans="1:13" ht="15" x14ac:dyDescent="0.25">
      <c r="A41" s="66" t="s">
        <v>137</v>
      </c>
      <c r="B41" s="67" t="s">
        <v>114</v>
      </c>
      <c r="C41" s="75">
        <v>0.02</v>
      </c>
      <c r="D41" s="76">
        <f>+ROUND((D23*$C$41),0)</f>
        <v>278400</v>
      </c>
      <c r="E41" s="70">
        <f>+ROUND(D41/D23,4)</f>
        <v>0.02</v>
      </c>
      <c r="F41" s="76">
        <f>+ROUND((F23*$C$41),0)</f>
        <v>320160</v>
      </c>
      <c r="G41" s="70">
        <f>+ROUND(F41/F23,4)</f>
        <v>0.02</v>
      </c>
      <c r="H41" s="76">
        <f>+ROUND((H23*$C$41),0)</f>
        <v>334080</v>
      </c>
      <c r="I41" s="70">
        <f>+ROUND(H41/H23,4)</f>
        <v>0.02</v>
      </c>
      <c r="J41" s="76">
        <f>+ROUND((J23*$C$41),0)</f>
        <v>367488</v>
      </c>
      <c r="K41" s="70">
        <f>+ROUND(J41/J23,4)</f>
        <v>0.02</v>
      </c>
      <c r="L41" s="76">
        <f>+ROUND((L23*$C$41),0)</f>
        <v>400896</v>
      </c>
      <c r="M41" s="70">
        <f>+ROUND(L41/L23,4)</f>
        <v>0.02</v>
      </c>
    </row>
    <row r="42" spans="1:13" ht="15" x14ac:dyDescent="0.25">
      <c r="A42" s="66" t="s">
        <v>138</v>
      </c>
      <c r="B42" s="67" t="s">
        <v>114</v>
      </c>
      <c r="C42" s="75">
        <v>2.5000000000000001E-2</v>
      </c>
      <c r="D42" s="76">
        <f>+ROUND($D$20*0.3,0)</f>
        <v>348000</v>
      </c>
      <c r="E42" s="70">
        <f>+ROUND(D42/D23,4)</f>
        <v>2.5000000000000001E-2</v>
      </c>
      <c r="F42" s="76">
        <f>+ROUND($D$20*0.3,0)</f>
        <v>348000</v>
      </c>
      <c r="G42" s="70">
        <f>+ROUND(F42/F23,4)</f>
        <v>2.1700000000000001E-2</v>
      </c>
      <c r="H42" s="76">
        <f>+ROUND($D$20*0.3,0)</f>
        <v>348000</v>
      </c>
      <c r="I42" s="70">
        <f>+ROUND(H42/H23,4)</f>
        <v>2.0799999999999999E-2</v>
      </c>
      <c r="J42" s="76">
        <f>+ROUND($D$20*0.3,0)</f>
        <v>348000</v>
      </c>
      <c r="K42" s="70">
        <f>+ROUND(J42/J23,4)</f>
        <v>1.89E-2</v>
      </c>
      <c r="L42" s="76">
        <f>+ROUND($D$20*0.3,0)</f>
        <v>348000</v>
      </c>
      <c r="M42" s="70">
        <f>+ROUND(L42/L23,4)</f>
        <v>1.7399999999999999E-2</v>
      </c>
    </row>
    <row r="43" spans="1:13" ht="15" x14ac:dyDescent="0.25">
      <c r="A43" s="71" t="s">
        <v>139</v>
      </c>
      <c r="B43" s="72"/>
      <c r="C43" s="73"/>
      <c r="D43" s="76"/>
      <c r="E43" s="70"/>
      <c r="F43" s="76"/>
      <c r="G43" s="70"/>
      <c r="H43" s="76"/>
      <c r="I43" s="70"/>
      <c r="J43" s="76"/>
      <c r="K43" s="70"/>
      <c r="L43" s="76"/>
      <c r="M43" s="70"/>
    </row>
    <row r="44" spans="1:13" ht="15" x14ac:dyDescent="0.25">
      <c r="A44" s="66" t="s">
        <v>140</v>
      </c>
      <c r="B44" s="67" t="s">
        <v>114</v>
      </c>
      <c r="C44" s="75">
        <v>0.03</v>
      </c>
      <c r="D44" s="76">
        <f>+ROUND((D23*$C$44),0)</f>
        <v>417600</v>
      </c>
      <c r="E44" s="70">
        <f>+ROUND(D44/D23,4)</f>
        <v>0.03</v>
      </c>
      <c r="F44" s="76">
        <f>+ROUND((F23*$C$44),0)</f>
        <v>480240</v>
      </c>
      <c r="G44" s="70">
        <f>+ROUND(F44/F23,4)</f>
        <v>0.03</v>
      </c>
      <c r="H44" s="76">
        <f>+ROUND((H23*$C$44),0)</f>
        <v>501120</v>
      </c>
      <c r="I44" s="70">
        <f>+ROUND(H44/H23,4)</f>
        <v>0.03</v>
      </c>
      <c r="J44" s="76">
        <f>+ROUND((J23*$C$44),0)</f>
        <v>551232</v>
      </c>
      <c r="K44" s="70">
        <f>+ROUND(J44/J23,4)</f>
        <v>0.03</v>
      </c>
      <c r="L44" s="76">
        <f>+ROUND((L23*$C$44),0)</f>
        <v>601344</v>
      </c>
      <c r="M44" s="70">
        <f>+ROUND(L44/L23,4)</f>
        <v>0.03</v>
      </c>
    </row>
    <row r="45" spans="1:13" ht="15.75" thickBot="1" x14ac:dyDescent="0.3">
      <c r="A45" s="66" t="s">
        <v>141</v>
      </c>
      <c r="B45" s="67" t="s">
        <v>114</v>
      </c>
      <c r="C45" s="75">
        <v>0.04</v>
      </c>
      <c r="D45" s="78">
        <f>+ROUND((D23*$C$45),0)</f>
        <v>556800</v>
      </c>
      <c r="E45" s="79">
        <f>+ROUND(D45/D23,4)</f>
        <v>0.04</v>
      </c>
      <c r="F45" s="76">
        <f>+ROUND((F23*$C$45),0)</f>
        <v>640320</v>
      </c>
      <c r="G45" s="70">
        <f>+ROUND(F45/F23,4)</f>
        <v>0.04</v>
      </c>
      <c r="H45" s="76">
        <f>+ROUND((H23*$C$45),0)</f>
        <v>668160</v>
      </c>
      <c r="I45" s="70">
        <f>+ROUND(H45/H23,4)</f>
        <v>0.04</v>
      </c>
      <c r="J45" s="76">
        <f>+ROUND((J23*$C$45),0)</f>
        <v>734976</v>
      </c>
      <c r="K45" s="70">
        <f>+ROUND(J45/J23,4)</f>
        <v>0.04</v>
      </c>
      <c r="L45" s="76">
        <f>+ROUND((L23*$C$45),0)</f>
        <v>801792</v>
      </c>
      <c r="M45" s="70">
        <f>+ROUND(L45/L23,4)</f>
        <v>0.04</v>
      </c>
    </row>
    <row r="46" spans="1:13" ht="13.5" thickBot="1" x14ac:dyDescent="0.25">
      <c r="A46" s="1024" t="s">
        <v>142</v>
      </c>
      <c r="B46" s="1025"/>
      <c r="C46" s="1026"/>
      <c r="D46" s="80">
        <f>SUM(D26:D45)</f>
        <v>24784686</v>
      </c>
      <c r="E46" s="81">
        <f>SUM(E27:E45)</f>
        <v>0.78050000000000008</v>
      </c>
      <c r="F46" s="80">
        <f>SUM(F26:F45)</f>
        <v>28100291</v>
      </c>
      <c r="G46" s="81">
        <f>SUM(G27:G45)</f>
        <v>0.75540000000000018</v>
      </c>
      <c r="H46" s="80">
        <f>SUM(H26:H45)</f>
        <v>29205492</v>
      </c>
      <c r="I46" s="81">
        <f>SUM(I27:I45)</f>
        <v>0.74850000000000017</v>
      </c>
      <c r="J46" s="80">
        <f>SUM(J26:J45)</f>
        <v>31857976</v>
      </c>
      <c r="K46" s="81">
        <f>SUM(K27:K45)</f>
        <v>0.73380000000000012</v>
      </c>
      <c r="L46" s="80">
        <f>SUM(L26:L45)</f>
        <v>34510460</v>
      </c>
      <c r="M46" s="81">
        <f>SUM(M27:M45)</f>
        <v>0.72160000000000002</v>
      </c>
    </row>
    <row r="47" spans="1:13" x14ac:dyDescent="0.2">
      <c r="A47" s="82"/>
      <c r="B47" s="83"/>
      <c r="C47" s="84"/>
      <c r="D47" s="85"/>
      <c r="E47" s="83"/>
      <c r="F47" s="83"/>
      <c r="G47" s="83"/>
      <c r="H47" s="83"/>
      <c r="I47" s="83"/>
      <c r="J47" s="83"/>
      <c r="K47" s="83"/>
      <c r="L47" s="83"/>
      <c r="M47" s="86"/>
    </row>
    <row r="48" spans="1:13" x14ac:dyDescent="0.2">
      <c r="A48" s="36"/>
      <c r="C48" s="87"/>
      <c r="D48" s="87"/>
      <c r="M48" s="37"/>
    </row>
    <row r="49" spans="1:13" x14ac:dyDescent="0.2">
      <c r="A49" s="36"/>
      <c r="C49" s="87"/>
      <c r="D49" s="87"/>
      <c r="M49" s="37"/>
    </row>
    <row r="50" spans="1:13" ht="13.5" thickBot="1" x14ac:dyDescent="0.25">
      <c r="A50" s="88"/>
      <c r="B50" s="89"/>
      <c r="C50" s="90"/>
      <c r="D50" s="90"/>
      <c r="E50" s="89"/>
      <c r="F50" s="89"/>
      <c r="G50" s="89"/>
      <c r="H50" s="89"/>
      <c r="I50" s="89"/>
      <c r="J50" s="89"/>
      <c r="K50" s="89"/>
      <c r="L50" s="89"/>
      <c r="M50" s="91"/>
    </row>
    <row r="51" spans="1:13" ht="12.75" customHeight="1" x14ac:dyDescent="0.2">
      <c r="A51" s="991"/>
      <c r="B51" s="994" t="s">
        <v>348</v>
      </c>
      <c r="C51" s="995"/>
      <c r="D51" s="995"/>
      <c r="E51" s="995"/>
      <c r="F51" s="995"/>
      <c r="G51" s="995"/>
      <c r="H51" s="995"/>
      <c r="I51" s="995"/>
      <c r="J51" s="995"/>
      <c r="K51" s="995"/>
      <c r="L51" s="995"/>
      <c r="M51" s="1000" t="s">
        <v>143</v>
      </c>
    </row>
    <row r="52" spans="1:13" ht="12.75" customHeight="1" x14ac:dyDescent="0.2">
      <c r="A52" s="992"/>
      <c r="B52" s="996"/>
      <c r="C52" s="997"/>
      <c r="D52" s="997"/>
      <c r="E52" s="997"/>
      <c r="F52" s="997"/>
      <c r="G52" s="997"/>
      <c r="H52" s="997"/>
      <c r="I52" s="997"/>
      <c r="J52" s="997"/>
      <c r="K52" s="997"/>
      <c r="L52" s="997"/>
      <c r="M52" s="1001"/>
    </row>
    <row r="53" spans="1:13" ht="12.75" customHeight="1" x14ac:dyDescent="0.2">
      <c r="A53" s="992"/>
      <c r="B53" s="996"/>
      <c r="C53" s="997"/>
      <c r="D53" s="997"/>
      <c r="E53" s="997"/>
      <c r="F53" s="997"/>
      <c r="G53" s="997"/>
      <c r="H53" s="997"/>
      <c r="I53" s="997"/>
      <c r="J53" s="997"/>
      <c r="K53" s="997"/>
      <c r="L53" s="997"/>
      <c r="M53" s="1001"/>
    </row>
    <row r="54" spans="1:13" ht="12.75" customHeight="1" x14ac:dyDescent="0.2">
      <c r="A54" s="992"/>
      <c r="B54" s="996"/>
      <c r="C54" s="997"/>
      <c r="D54" s="997"/>
      <c r="E54" s="997"/>
      <c r="F54" s="997"/>
      <c r="G54" s="997"/>
      <c r="H54" s="997"/>
      <c r="I54" s="997"/>
      <c r="J54" s="997"/>
      <c r="K54" s="997"/>
      <c r="L54" s="997"/>
      <c r="M54" s="1001"/>
    </row>
    <row r="55" spans="1:13" ht="13.5" customHeight="1" thickBot="1" x14ac:dyDescent="0.25">
      <c r="A55" s="993"/>
      <c r="B55" s="998"/>
      <c r="C55" s="999"/>
      <c r="D55" s="999"/>
      <c r="E55" s="999"/>
      <c r="F55" s="999"/>
      <c r="G55" s="999"/>
      <c r="H55" s="999"/>
      <c r="I55" s="999"/>
      <c r="J55" s="999"/>
      <c r="K55" s="999"/>
      <c r="L55" s="999"/>
      <c r="M55" s="1002"/>
    </row>
    <row r="56" spans="1:13" ht="13.5" thickBot="1" x14ac:dyDescent="0.25">
      <c r="A56" s="1003" t="s">
        <v>93</v>
      </c>
      <c r="B56" s="1004"/>
      <c r="C56" s="1004"/>
      <c r="D56" s="1004"/>
      <c r="E56" s="1004"/>
      <c r="F56" s="1004"/>
      <c r="G56" s="1004"/>
      <c r="H56" s="1004"/>
      <c r="I56" s="1004"/>
      <c r="J56" s="1004"/>
      <c r="K56" s="1004"/>
      <c r="L56" s="1004"/>
      <c r="M56" s="1005"/>
    </row>
    <row r="57" spans="1:13" ht="13.5" thickBot="1" x14ac:dyDescent="0.25">
      <c r="A57" s="36"/>
      <c r="M57" s="37"/>
    </row>
    <row r="58" spans="1:13" ht="15.75" thickBot="1" x14ac:dyDescent="0.3">
      <c r="A58" s="1006" t="s">
        <v>1</v>
      </c>
      <c r="B58" s="1007"/>
      <c r="C58" s="38" t="s">
        <v>94</v>
      </c>
      <c r="D58" s="39" t="s">
        <v>95</v>
      </c>
      <c r="F58" s="1006" t="s">
        <v>96</v>
      </c>
      <c r="G58" s="1007"/>
      <c r="H58" s="92" t="s">
        <v>97</v>
      </c>
      <c r="I58" s="93">
        <f>+D60</f>
        <v>140606</v>
      </c>
      <c r="J58" s="40" t="s">
        <v>98</v>
      </c>
      <c r="K58" s="42">
        <f>+ROUND(I58/30*(365-17-3),0)</f>
        <v>1616969</v>
      </c>
      <c r="L58" s="43" t="s">
        <v>99</v>
      </c>
      <c r="M58" s="44">
        <f>+K58/365</f>
        <v>4430.0520547945207</v>
      </c>
    </row>
    <row r="59" spans="1:13" ht="15" x14ac:dyDescent="0.25">
      <c r="A59" s="1008" t="s">
        <v>100</v>
      </c>
      <c r="B59" s="1009"/>
      <c r="C59" s="45">
        <v>1000000</v>
      </c>
      <c r="D59" s="46">
        <v>1160000</v>
      </c>
      <c r="M59" s="37"/>
    </row>
    <row r="60" spans="1:13" ht="15" x14ac:dyDescent="0.25">
      <c r="A60" s="989" t="s">
        <v>101</v>
      </c>
      <c r="B60" s="990"/>
      <c r="C60" s="47">
        <v>117172</v>
      </c>
      <c r="D60" s="48">
        <v>140606</v>
      </c>
      <c r="M60" s="37"/>
    </row>
    <row r="61" spans="1:13" ht="15" x14ac:dyDescent="0.25">
      <c r="A61" s="989" t="s">
        <v>102</v>
      </c>
      <c r="B61" s="990"/>
      <c r="C61" s="49">
        <f>33333/8</f>
        <v>4166.625</v>
      </c>
      <c r="D61" s="48">
        <f>38667/8</f>
        <v>4833.375</v>
      </c>
      <c r="M61" s="37"/>
    </row>
    <row r="62" spans="1:13" ht="15" x14ac:dyDescent="0.25">
      <c r="A62" s="989" t="s">
        <v>103</v>
      </c>
      <c r="B62" s="990"/>
      <c r="C62" s="49">
        <f>+C61*1.35</f>
        <v>5624.9437500000004</v>
      </c>
      <c r="D62" s="48">
        <f>+D61*1.35</f>
        <v>6525.0562500000005</v>
      </c>
      <c r="M62" s="37"/>
    </row>
    <row r="63" spans="1:13" ht="15" x14ac:dyDescent="0.25">
      <c r="A63" s="989" t="s">
        <v>104</v>
      </c>
      <c r="B63" s="990"/>
      <c r="C63" s="49">
        <v>5208</v>
      </c>
      <c r="D63" s="48">
        <v>6042</v>
      </c>
      <c r="M63" s="37"/>
    </row>
    <row r="64" spans="1:13" ht="15" x14ac:dyDescent="0.25">
      <c r="A64" s="989" t="s">
        <v>105</v>
      </c>
      <c r="B64" s="990"/>
      <c r="C64" s="49">
        <v>7292</v>
      </c>
      <c r="D64" s="48">
        <v>8458</v>
      </c>
      <c r="M64" s="37"/>
    </row>
    <row r="65" spans="1:13" ht="15" x14ac:dyDescent="0.25">
      <c r="A65" s="989" t="s">
        <v>106</v>
      </c>
      <c r="B65" s="990"/>
      <c r="C65" s="49">
        <v>10417</v>
      </c>
      <c r="D65" s="48">
        <v>12875</v>
      </c>
      <c r="M65" s="37"/>
    </row>
    <row r="66" spans="1:13" ht="15.75" thickBot="1" x14ac:dyDescent="0.3">
      <c r="A66" s="1014" t="s">
        <v>107</v>
      </c>
      <c r="B66" s="1015"/>
      <c r="C66" s="50">
        <v>9375</v>
      </c>
      <c r="D66" s="51">
        <v>10875</v>
      </c>
      <c r="M66" s="37"/>
    </row>
    <row r="67" spans="1:13" ht="13.5" thickBot="1" x14ac:dyDescent="0.25">
      <c r="A67" s="1016"/>
      <c r="B67" s="1017"/>
      <c r="M67" s="37"/>
    </row>
    <row r="68" spans="1:13" ht="13.5" thickBot="1" x14ac:dyDescent="0.25">
      <c r="A68" s="1018" t="s">
        <v>108</v>
      </c>
      <c r="B68" s="1019"/>
      <c r="C68" s="1019"/>
      <c r="D68" s="1012">
        <v>1.5</v>
      </c>
      <c r="E68" s="1013"/>
      <c r="F68" s="1012">
        <v>1.8</v>
      </c>
      <c r="G68" s="1013"/>
      <c r="H68" s="1012">
        <v>2.42</v>
      </c>
      <c r="I68" s="1013"/>
      <c r="J68" s="1012">
        <v>2.5299999999999998</v>
      </c>
      <c r="K68" s="1013"/>
      <c r="L68" s="1012">
        <v>3.2</v>
      </c>
      <c r="M68" s="1013"/>
    </row>
    <row r="69" spans="1:13" ht="13.5" thickBot="1" x14ac:dyDescent="0.25">
      <c r="A69" s="1020"/>
      <c r="B69" s="1021"/>
      <c r="C69" s="1021"/>
      <c r="D69" s="52" t="s">
        <v>85</v>
      </c>
      <c r="E69" s="53" t="s">
        <v>109</v>
      </c>
      <c r="F69" s="52" t="s">
        <v>85</v>
      </c>
      <c r="G69" s="53" t="s">
        <v>109</v>
      </c>
      <c r="H69" s="52" t="s">
        <v>85</v>
      </c>
      <c r="I69" s="53" t="s">
        <v>109</v>
      </c>
      <c r="J69" s="52" t="s">
        <v>85</v>
      </c>
      <c r="K69" s="53" t="s">
        <v>109</v>
      </c>
      <c r="L69" s="52" t="s">
        <v>85</v>
      </c>
      <c r="M69" s="53" t="s">
        <v>109</v>
      </c>
    </row>
    <row r="70" spans="1:13" x14ac:dyDescent="0.2">
      <c r="A70" s="1010" t="s">
        <v>97</v>
      </c>
      <c r="B70" s="1011"/>
      <c r="C70" s="1011"/>
      <c r="D70" s="54">
        <f>+D59*D68</f>
        <v>1740000</v>
      </c>
      <c r="E70" s="55" t="s">
        <v>110</v>
      </c>
      <c r="F70" s="54">
        <f>+ROUND(D59*F68,0)</f>
        <v>2088000</v>
      </c>
      <c r="G70" s="55" t="s">
        <v>110</v>
      </c>
      <c r="H70" s="54">
        <f>+ROUND(D59*H68,0)</f>
        <v>2807200</v>
      </c>
      <c r="I70" s="55" t="s">
        <v>110</v>
      </c>
      <c r="J70" s="54">
        <f>+ROUND(D59*J68,0)</f>
        <v>2934800</v>
      </c>
      <c r="K70" s="55" t="s">
        <v>110</v>
      </c>
      <c r="L70" s="54">
        <f>+ROUND(D59*L68,0)</f>
        <v>3712000</v>
      </c>
      <c r="M70" s="55" t="s">
        <v>110</v>
      </c>
    </row>
    <row r="71" spans="1:13" x14ac:dyDescent="0.2">
      <c r="A71" s="1010" t="s">
        <v>96</v>
      </c>
      <c r="B71" s="1011"/>
      <c r="C71" s="1011"/>
      <c r="D71" s="56">
        <f>+D60</f>
        <v>140606</v>
      </c>
      <c r="E71" s="57" t="s">
        <v>111</v>
      </c>
      <c r="F71" s="56">
        <f>+D71</f>
        <v>140606</v>
      </c>
      <c r="G71" s="57" t="s">
        <v>111</v>
      </c>
      <c r="H71" s="56">
        <v>0</v>
      </c>
      <c r="I71" s="57" t="s">
        <v>111</v>
      </c>
      <c r="J71" s="56">
        <f>+H71</f>
        <v>0</v>
      </c>
      <c r="K71" s="57" t="s">
        <v>111</v>
      </c>
      <c r="L71" s="56">
        <f>+J71</f>
        <v>0</v>
      </c>
      <c r="M71" s="57" t="s">
        <v>111</v>
      </c>
    </row>
    <row r="72" spans="1:13" x14ac:dyDescent="0.2">
      <c r="A72" s="1010" t="s">
        <v>112</v>
      </c>
      <c r="B72" s="1011"/>
      <c r="C72" s="1011"/>
      <c r="D72" s="56">
        <f>SUM(D70:D71)</f>
        <v>1880606</v>
      </c>
      <c r="E72" s="57" t="s">
        <v>113</v>
      </c>
      <c r="F72" s="56">
        <f>SUM(F70:F71)</f>
        <v>2228606</v>
      </c>
      <c r="G72" s="57" t="s">
        <v>113</v>
      </c>
      <c r="H72" s="56">
        <f>SUM(H70:H71)</f>
        <v>2807200</v>
      </c>
      <c r="I72" s="57" t="s">
        <v>113</v>
      </c>
      <c r="J72" s="56">
        <f>SUM(J70:J71)</f>
        <v>2934800</v>
      </c>
      <c r="K72" s="57" t="s">
        <v>113</v>
      </c>
      <c r="L72" s="56">
        <f>SUM(L70:L71)</f>
        <v>3712000</v>
      </c>
      <c r="M72" s="57" t="s">
        <v>113</v>
      </c>
    </row>
    <row r="73" spans="1:13" x14ac:dyDescent="0.2">
      <c r="A73" s="1010" t="s">
        <v>98</v>
      </c>
      <c r="B73" s="1011"/>
      <c r="C73" s="1011"/>
      <c r="D73" s="58">
        <f>+ROUND(D70/30*360,0)</f>
        <v>20880000</v>
      </c>
      <c r="E73" s="57" t="s">
        <v>114</v>
      </c>
      <c r="F73" s="58">
        <f>+ROUND(F70/30*360,0)</f>
        <v>25056000</v>
      </c>
      <c r="G73" s="57" t="s">
        <v>114</v>
      </c>
      <c r="H73" s="58">
        <f>+ROUND(H70/30*360,0)</f>
        <v>33686400</v>
      </c>
      <c r="I73" s="57" t="s">
        <v>114</v>
      </c>
      <c r="J73" s="58">
        <f>+ROUND(J70/30*360,0)</f>
        <v>35217600</v>
      </c>
      <c r="K73" s="57" t="s">
        <v>114</v>
      </c>
      <c r="L73" s="58">
        <f>+ROUND(L70/30*360,0)</f>
        <v>44544000</v>
      </c>
      <c r="M73" s="57" t="s">
        <v>114</v>
      </c>
    </row>
    <row r="74" spans="1:13" ht="15.75" thickBot="1" x14ac:dyDescent="0.3">
      <c r="A74" s="1022" t="s">
        <v>115</v>
      </c>
      <c r="B74" s="1023"/>
      <c r="C74" s="1023"/>
      <c r="D74" s="59">
        <f>+D73+K58</f>
        <v>22496969</v>
      </c>
      <c r="E74" s="60" t="s">
        <v>116</v>
      </c>
      <c r="F74" s="59">
        <f>+F73+K58</f>
        <v>26672969</v>
      </c>
      <c r="G74" s="60" t="s">
        <v>116</v>
      </c>
      <c r="H74" s="59">
        <f>+H73+H71</f>
        <v>33686400</v>
      </c>
      <c r="I74" s="60" t="s">
        <v>116</v>
      </c>
      <c r="J74" s="59">
        <f>+J73+J71</f>
        <v>35217600</v>
      </c>
      <c r="K74" s="60" t="s">
        <v>116</v>
      </c>
      <c r="L74" s="59">
        <f>+L73+L71</f>
        <v>44544000</v>
      </c>
      <c r="M74" s="60" t="s">
        <v>116</v>
      </c>
    </row>
    <row r="75" spans="1:13" ht="13.5" thickBot="1" x14ac:dyDescent="0.25">
      <c r="A75" s="61" t="s">
        <v>117</v>
      </c>
      <c r="B75" s="62" t="s">
        <v>118</v>
      </c>
      <c r="C75" s="63" t="s">
        <v>119</v>
      </c>
      <c r="D75" s="64" t="s">
        <v>120</v>
      </c>
      <c r="E75" s="65" t="s">
        <v>121</v>
      </c>
      <c r="F75" s="64" t="s">
        <v>120</v>
      </c>
      <c r="G75" s="65" t="s">
        <v>121</v>
      </c>
      <c r="H75" s="64" t="s">
        <v>120</v>
      </c>
      <c r="I75" s="65" t="s">
        <v>121</v>
      </c>
      <c r="J75" s="64" t="s">
        <v>120</v>
      </c>
      <c r="K75" s="65" t="s">
        <v>121</v>
      </c>
      <c r="L75" s="64" t="s">
        <v>120</v>
      </c>
      <c r="M75" s="65" t="s">
        <v>121</v>
      </c>
    </row>
    <row r="76" spans="1:13" x14ac:dyDescent="0.2">
      <c r="A76" s="66" t="s">
        <v>122</v>
      </c>
      <c r="B76" s="67"/>
      <c r="C76" s="68"/>
      <c r="D76" s="69">
        <f>+D73</f>
        <v>20880000</v>
      </c>
      <c r="E76" s="70">
        <f>+ROUND(D73/D76,4)</f>
        <v>1</v>
      </c>
      <c r="F76" s="69">
        <f>+F73</f>
        <v>25056000</v>
      </c>
      <c r="G76" s="70">
        <f>+ROUND(F73/F76,4)</f>
        <v>1</v>
      </c>
      <c r="H76" s="69">
        <f>+H73</f>
        <v>33686400</v>
      </c>
      <c r="I76" s="70">
        <f>+ROUND(H73/H76,4)</f>
        <v>1</v>
      </c>
      <c r="J76" s="69">
        <f>+J73</f>
        <v>35217600</v>
      </c>
      <c r="K76" s="70">
        <f>+ROUND(J73/J76,4)</f>
        <v>1</v>
      </c>
      <c r="L76" s="69">
        <f>+L73</f>
        <v>44544000</v>
      </c>
      <c r="M76" s="70">
        <f>+ROUND(L73/L76,4)</f>
        <v>1</v>
      </c>
    </row>
    <row r="77" spans="1:13" x14ac:dyDescent="0.2">
      <c r="A77" s="66" t="s">
        <v>101</v>
      </c>
      <c r="B77" s="67"/>
      <c r="C77" s="68"/>
      <c r="D77" s="69">
        <f>+K58</f>
        <v>1616969</v>
      </c>
      <c r="E77" s="70">
        <f>+ROUND(D77/D73,4)</f>
        <v>7.7399999999999997E-2</v>
      </c>
      <c r="F77" s="69">
        <f>+K58</f>
        <v>1616969</v>
      </c>
      <c r="G77" s="70">
        <f>+ROUND(F77/F73,4)</f>
        <v>6.4500000000000002E-2</v>
      </c>
      <c r="H77" s="69">
        <f>+H71</f>
        <v>0</v>
      </c>
      <c r="I77" s="70">
        <f>+ROUND(H77/H73,4)</f>
        <v>0</v>
      </c>
      <c r="J77" s="69">
        <f>+J71</f>
        <v>0</v>
      </c>
      <c r="K77" s="70">
        <f>+ROUND(J77/J73,4)</f>
        <v>0</v>
      </c>
      <c r="L77" s="69">
        <f>+L71</f>
        <v>0</v>
      </c>
      <c r="M77" s="70">
        <f>+ROUND(L77/L73,4)</f>
        <v>0</v>
      </c>
    </row>
    <row r="78" spans="1:13" x14ac:dyDescent="0.2">
      <c r="A78" s="71" t="s">
        <v>123</v>
      </c>
      <c r="B78" s="72"/>
      <c r="C78" s="73"/>
      <c r="D78" s="74"/>
      <c r="E78" s="70"/>
      <c r="F78" s="74"/>
      <c r="G78" s="70"/>
      <c r="H78" s="74"/>
      <c r="I78" s="70"/>
      <c r="J78" s="74"/>
      <c r="K78" s="70"/>
      <c r="L78" s="74"/>
      <c r="M78" s="70"/>
    </row>
    <row r="79" spans="1:13" ht="15" x14ac:dyDescent="0.25">
      <c r="A79" s="66" t="s">
        <v>124</v>
      </c>
      <c r="B79" s="67" t="s">
        <v>116</v>
      </c>
      <c r="C79" s="75">
        <v>1</v>
      </c>
      <c r="D79" s="76">
        <f>+ROUND((D72*C79),0)</f>
        <v>1880606</v>
      </c>
      <c r="E79" s="70">
        <f>+ROUND(D79/D73,4)</f>
        <v>9.01E-2</v>
      </c>
      <c r="F79" s="76">
        <f>+ROUND((F72*C79),0)</f>
        <v>2228606</v>
      </c>
      <c r="G79" s="70">
        <f>+ROUND(F79/F73,4)</f>
        <v>8.8900000000000007E-2</v>
      </c>
      <c r="H79" s="76">
        <f>+ROUND((H72*$C$29),0)</f>
        <v>2807200</v>
      </c>
      <c r="I79" s="70">
        <f>+ROUND(H79/H73,4)</f>
        <v>8.3299999999999999E-2</v>
      </c>
      <c r="J79" s="76">
        <f>+ROUND((J72*C79),0)</f>
        <v>2934800</v>
      </c>
      <c r="K79" s="70">
        <f>+ROUND(J79/J73,4)</f>
        <v>8.3299999999999999E-2</v>
      </c>
      <c r="L79" s="76">
        <f>+ROUND((L72*C79),0)</f>
        <v>3712000</v>
      </c>
      <c r="M79" s="70">
        <f>+ROUND(L79/L73,4)</f>
        <v>8.3299999999999999E-2</v>
      </c>
    </row>
    <row r="80" spans="1:13" ht="15" x14ac:dyDescent="0.25">
      <c r="A80" s="66" t="s">
        <v>125</v>
      </c>
      <c r="B80" s="67" t="s">
        <v>126</v>
      </c>
      <c r="C80" s="75">
        <v>0.12</v>
      </c>
      <c r="D80" s="76">
        <f>+ROUND((D72*C80),0)</f>
        <v>225673</v>
      </c>
      <c r="E80" s="70">
        <f t="shared" ref="E80" si="3">+ROUND(D80/D76,4)</f>
        <v>1.0800000000000001E-2</v>
      </c>
      <c r="F80" s="76">
        <f>+ROUND((F72*C80),0)</f>
        <v>267433</v>
      </c>
      <c r="G80" s="70">
        <f t="shared" ref="G80" si="4">+ROUND(F80/F76,4)</f>
        <v>1.0699999999999999E-2</v>
      </c>
      <c r="H80" s="76">
        <f>+ROUND((H72*$C$30),0)</f>
        <v>336864</v>
      </c>
      <c r="I80" s="70">
        <f t="shared" ref="I80" si="5">+ROUND(H80/H76,4)</f>
        <v>0.01</v>
      </c>
      <c r="J80" s="76">
        <f>+ROUND((J72*C80),0)</f>
        <v>352176</v>
      </c>
      <c r="K80" s="70">
        <f t="shared" ref="K80" si="6">+ROUND(J80/J76,4)</f>
        <v>0.01</v>
      </c>
      <c r="L80" s="76">
        <f>+ROUND((L72*C80),0)</f>
        <v>445440</v>
      </c>
      <c r="M80" s="70">
        <f t="shared" ref="M80" si="7">+ROUND(L80/L76,4)</f>
        <v>0.01</v>
      </c>
    </row>
    <row r="81" spans="1:13" ht="15" x14ac:dyDescent="0.25">
      <c r="A81" s="66" t="s">
        <v>127</v>
      </c>
      <c r="B81" s="67" t="s">
        <v>110</v>
      </c>
      <c r="C81" s="75">
        <v>0.5</v>
      </c>
      <c r="D81" s="76">
        <f>+ROUND((D70*C81),0)</f>
        <v>870000</v>
      </c>
      <c r="E81" s="70">
        <f>+ROUND(D81/D73,4)</f>
        <v>4.1700000000000001E-2</v>
      </c>
      <c r="F81" s="76">
        <f>+ROUND((F70*C81),0)</f>
        <v>1044000</v>
      </c>
      <c r="G81" s="70">
        <f>+ROUND(F81/F73,4)</f>
        <v>4.1700000000000001E-2</v>
      </c>
      <c r="H81" s="76">
        <f>+ROUND(($H$72*C81),0)</f>
        <v>1403600</v>
      </c>
      <c r="I81" s="70">
        <f>+ROUND(H81/H73,4)</f>
        <v>4.1700000000000001E-2</v>
      </c>
      <c r="J81" s="76">
        <f>+ROUND((J72*C81),0)</f>
        <v>1467400</v>
      </c>
      <c r="K81" s="70">
        <f>+ROUND(J81/J73,4)</f>
        <v>4.1700000000000001E-2</v>
      </c>
      <c r="L81" s="76">
        <f>+ROUND((L72*C81),0)</f>
        <v>1856000</v>
      </c>
      <c r="M81" s="70">
        <f>+ROUND(L81/L73,4)</f>
        <v>4.1700000000000001E-2</v>
      </c>
    </row>
    <row r="82" spans="1:13" ht="15" x14ac:dyDescent="0.25">
      <c r="A82" s="66" t="s">
        <v>128</v>
      </c>
      <c r="B82" s="67" t="s">
        <v>113</v>
      </c>
      <c r="C82" s="75">
        <v>1</v>
      </c>
      <c r="D82" s="76">
        <f>+ROUND((D72*C82),0)</f>
        <v>1880606</v>
      </c>
      <c r="E82" s="70">
        <f>+ROUND(D82/D73,4)</f>
        <v>9.01E-2</v>
      </c>
      <c r="F82" s="76">
        <f>+ROUND((F72*C82),0)</f>
        <v>2228606</v>
      </c>
      <c r="G82" s="70">
        <f>+ROUND(F82/F73,4)</f>
        <v>8.8900000000000007E-2</v>
      </c>
      <c r="H82" s="76">
        <f>+ROUND((H72*$C$32),0)</f>
        <v>2807200</v>
      </c>
      <c r="I82" s="70">
        <f>+ROUND(H82/H73,4)</f>
        <v>8.3299999999999999E-2</v>
      </c>
      <c r="J82" s="76">
        <f>+ROUND((J72*C82),0)</f>
        <v>2934800</v>
      </c>
      <c r="K82" s="70">
        <f>+ROUND(J82/J73,4)</f>
        <v>8.3299999999999999E-2</v>
      </c>
      <c r="L82" s="76">
        <f>+ROUND((L72*C82),0)</f>
        <v>3712000</v>
      </c>
      <c r="M82" s="70">
        <f>+ROUND(L82/L73,4)</f>
        <v>8.3299999999999999E-2</v>
      </c>
    </row>
    <row r="83" spans="1:13" ht="15" x14ac:dyDescent="0.25">
      <c r="A83" s="71" t="s">
        <v>129</v>
      </c>
      <c r="B83" s="72"/>
      <c r="C83" s="73"/>
      <c r="D83" s="76"/>
      <c r="E83" s="70"/>
      <c r="F83" s="76"/>
      <c r="G83" s="70"/>
      <c r="H83" s="76"/>
      <c r="I83" s="70"/>
      <c r="J83" s="76"/>
      <c r="K83" s="70"/>
      <c r="L83" s="76"/>
      <c r="M83" s="70"/>
    </row>
    <row r="84" spans="1:13" ht="15" x14ac:dyDescent="0.25">
      <c r="A84" s="66" t="s">
        <v>130</v>
      </c>
      <c r="B84" s="77">
        <v>12</v>
      </c>
      <c r="C84" s="75">
        <v>0.03</v>
      </c>
      <c r="D84" s="76">
        <f>+ROUND(((D20*$C$84)*$B$84),0)</f>
        <v>417600</v>
      </c>
      <c r="E84" s="70">
        <f>+ROUND(D84/D73,4)</f>
        <v>0.02</v>
      </c>
      <c r="F84" s="76">
        <f>+ROUND((($D$20*$C$84)*$B$84),0)</f>
        <v>417600</v>
      </c>
      <c r="G84" s="70">
        <f>+ROUND(F84/F73,4)</f>
        <v>1.67E-2</v>
      </c>
      <c r="H84" s="76">
        <f>+ROUND((($D$20*$C$84)*$B$84),0)</f>
        <v>417600</v>
      </c>
      <c r="I84" s="70">
        <f>+ROUND(H84/H73,4)</f>
        <v>1.24E-2</v>
      </c>
      <c r="J84" s="76">
        <f>+ROUND((($D$20*$C$84)*$B$84),0)</f>
        <v>417600</v>
      </c>
      <c r="K84" s="70">
        <f>+ROUND(J84/J73,4)</f>
        <v>1.1900000000000001E-2</v>
      </c>
      <c r="L84" s="76">
        <f>+ROUND((($D$20*$C$84)*$B$84),0)</f>
        <v>417600</v>
      </c>
      <c r="M84" s="70">
        <f>+ROUND(L84/L73,4)</f>
        <v>9.4000000000000004E-3</v>
      </c>
    </row>
    <row r="85" spans="1:13" ht="15" x14ac:dyDescent="0.25">
      <c r="A85" s="66" t="s">
        <v>131</v>
      </c>
      <c r="B85" s="67" t="s">
        <v>114</v>
      </c>
      <c r="C85" s="75">
        <v>5.0000000000000001E-3</v>
      </c>
      <c r="D85" s="76">
        <f>+ROUND((D73*$C$35),0)</f>
        <v>104400</v>
      </c>
      <c r="E85" s="70">
        <f>+ROUND(D85/D73,4)</f>
        <v>5.0000000000000001E-3</v>
      </c>
      <c r="F85" s="76">
        <f>+ROUND((F73*$C$35),0)</f>
        <v>125280</v>
      </c>
      <c r="G85" s="70">
        <f>+ROUND(F85/F73,4)</f>
        <v>5.0000000000000001E-3</v>
      </c>
      <c r="H85" s="76">
        <f>+ROUND((H73*$C$35),0)</f>
        <v>168432</v>
      </c>
      <c r="I85" s="70">
        <f>+ROUND(H85/H73,4)</f>
        <v>5.0000000000000001E-3</v>
      </c>
      <c r="J85" s="76">
        <f>+ROUND((J73*$C$35),0)</f>
        <v>176088</v>
      </c>
      <c r="K85" s="70">
        <f>+ROUND(J85/J73,4)</f>
        <v>5.0000000000000001E-3</v>
      </c>
      <c r="L85" s="76">
        <f>+ROUND((L73*$C$35),0)</f>
        <v>222720</v>
      </c>
      <c r="M85" s="70">
        <f>+ROUND(L85/L73,4)</f>
        <v>5.0000000000000001E-3</v>
      </c>
    </row>
    <row r="86" spans="1:13" ht="15" x14ac:dyDescent="0.25">
      <c r="A86" s="71" t="s">
        <v>132</v>
      </c>
      <c r="B86" s="72"/>
      <c r="C86" s="73"/>
      <c r="D86" s="76"/>
      <c r="E86" s="70"/>
      <c r="F86" s="76"/>
      <c r="G86" s="70"/>
      <c r="H86" s="76"/>
      <c r="I86" s="70"/>
      <c r="J86" s="76"/>
      <c r="K86" s="70"/>
      <c r="L86" s="76"/>
      <c r="M86" s="70"/>
    </row>
    <row r="87" spans="1:13" ht="15" x14ac:dyDescent="0.25">
      <c r="A87" s="66" t="s">
        <v>133</v>
      </c>
      <c r="B87" s="67" t="s">
        <v>114</v>
      </c>
      <c r="C87" s="75">
        <v>0.12</v>
      </c>
      <c r="D87" s="76">
        <f>+ROUND((D73*$C$37),0)</f>
        <v>2505600</v>
      </c>
      <c r="E87" s="70">
        <f>+ROUND(D87/D73,4)</f>
        <v>0.12</v>
      </c>
      <c r="F87" s="76">
        <f>+ROUND((F73*$C$37),0)</f>
        <v>3006720</v>
      </c>
      <c r="G87" s="70">
        <f>+ROUND(F87/F73,4)</f>
        <v>0.12</v>
      </c>
      <c r="H87" s="76">
        <f>+ROUND((H73*$C$37),0)</f>
        <v>4042368</v>
      </c>
      <c r="I87" s="70">
        <f>+ROUND(H87/H73,4)</f>
        <v>0.12</v>
      </c>
      <c r="J87" s="76">
        <f>+ROUND((J73*$C$37),0)</f>
        <v>4226112</v>
      </c>
      <c r="K87" s="70">
        <f>+ROUND(J87/J73,4)</f>
        <v>0.12</v>
      </c>
      <c r="L87" s="76">
        <f>+ROUND((L73*$C$37),0)</f>
        <v>5345280</v>
      </c>
      <c r="M87" s="70">
        <f>+ROUND(L87/L73,4)</f>
        <v>0.12</v>
      </c>
    </row>
    <row r="88" spans="1:13" ht="15" x14ac:dyDescent="0.25">
      <c r="A88" s="66" t="s">
        <v>134</v>
      </c>
      <c r="B88" s="67" t="s">
        <v>114</v>
      </c>
      <c r="C88" s="75">
        <v>8.5000000000000006E-2</v>
      </c>
      <c r="D88" s="76">
        <f>+ROUND((D73*$C$38),0)</f>
        <v>1774800</v>
      </c>
      <c r="E88" s="70">
        <f>+ROUND(D88/D73,4)</f>
        <v>8.5000000000000006E-2</v>
      </c>
      <c r="F88" s="76">
        <f>+ROUND((F73*$C$38),0)</f>
        <v>2129760</v>
      </c>
      <c r="G88" s="70">
        <f>+ROUND(F88/F73,4)</f>
        <v>8.5000000000000006E-2</v>
      </c>
      <c r="H88" s="76">
        <f>+ROUND((H73*$C$38),0)</f>
        <v>2863344</v>
      </c>
      <c r="I88" s="70">
        <f>+ROUND(H88/H73,4)</f>
        <v>8.5000000000000006E-2</v>
      </c>
      <c r="J88" s="76">
        <f>+ROUND((J73*$C$38),0)</f>
        <v>2993496</v>
      </c>
      <c r="K88" s="70">
        <f>+ROUND(J88/J73,4)</f>
        <v>8.5000000000000006E-2</v>
      </c>
      <c r="L88" s="76">
        <f>+ROUND((L73*$C$38),0)</f>
        <v>3786240</v>
      </c>
      <c r="M88" s="70">
        <f>+ROUND(L88/L73,4)</f>
        <v>8.5000000000000006E-2</v>
      </c>
    </row>
    <row r="89" spans="1:13" ht="15" x14ac:dyDescent="0.25">
      <c r="A89" s="66" t="s">
        <v>135</v>
      </c>
      <c r="B89" s="67" t="s">
        <v>114</v>
      </c>
      <c r="C89" s="75">
        <v>6.9599999999999995E-2</v>
      </c>
      <c r="D89" s="76">
        <f>+ROUND((D73*$C$39),0)</f>
        <v>1453248</v>
      </c>
      <c r="E89" s="70">
        <f>+ROUND(D89/D73,4)</f>
        <v>6.9599999999999995E-2</v>
      </c>
      <c r="F89" s="76">
        <f>+ROUND((F73*$C$39),0)</f>
        <v>1743898</v>
      </c>
      <c r="G89" s="70">
        <f>+ROUND(F89/F73,4)</f>
        <v>6.9599999999999995E-2</v>
      </c>
      <c r="H89" s="76">
        <f>+ROUND((H73*$C$39),0)</f>
        <v>2344573</v>
      </c>
      <c r="I89" s="70">
        <f>+ROUND(H89/H73,4)</f>
        <v>6.9599999999999995E-2</v>
      </c>
      <c r="J89" s="76">
        <f>+ROUND((J73*$C$39),0)</f>
        <v>2451145</v>
      </c>
      <c r="K89" s="70">
        <f>+ROUND(J89/J73,4)</f>
        <v>6.9599999999999995E-2</v>
      </c>
      <c r="L89" s="76">
        <f>+ROUND((L73*$C$39),0)</f>
        <v>3100262</v>
      </c>
      <c r="M89" s="70">
        <f>+ROUND(L89/L73,4)</f>
        <v>6.9599999999999995E-2</v>
      </c>
    </row>
    <row r="90" spans="1:13" ht="15" x14ac:dyDescent="0.25">
      <c r="A90" s="71" t="s">
        <v>136</v>
      </c>
      <c r="B90" s="72"/>
      <c r="C90" s="73"/>
      <c r="D90" s="76"/>
      <c r="E90" s="70"/>
      <c r="F90" s="76"/>
      <c r="G90" s="70"/>
      <c r="H90" s="76"/>
      <c r="I90" s="70"/>
      <c r="J90" s="76"/>
      <c r="K90" s="70"/>
      <c r="L90" s="76"/>
      <c r="M90" s="70"/>
    </row>
    <row r="91" spans="1:13" ht="15" x14ac:dyDescent="0.25">
      <c r="A91" s="66" t="s">
        <v>137</v>
      </c>
      <c r="B91" s="67" t="s">
        <v>114</v>
      </c>
      <c r="C91" s="75">
        <v>0.02</v>
      </c>
      <c r="D91" s="76">
        <f>+ROUND((D73*$C$41),0)</f>
        <v>417600</v>
      </c>
      <c r="E91" s="70">
        <f>+ROUND(D91/D73,4)</f>
        <v>0.02</v>
      </c>
      <c r="F91" s="76">
        <f>+ROUND((F73*$C$41),0)</f>
        <v>501120</v>
      </c>
      <c r="G91" s="70">
        <f>+ROUND(F91/F73,4)</f>
        <v>0.02</v>
      </c>
      <c r="H91" s="76">
        <f>+ROUND((H73*$C$41),0)</f>
        <v>673728</v>
      </c>
      <c r="I91" s="70">
        <f>+ROUND(H91/H73,4)</f>
        <v>0.02</v>
      </c>
      <c r="J91" s="76">
        <f>+ROUND((J73*$C$41),0)</f>
        <v>704352</v>
      </c>
      <c r="K91" s="70">
        <f>+ROUND(J91/J73,4)</f>
        <v>0.02</v>
      </c>
      <c r="L91" s="76">
        <f>+ROUND((L73*$C$41),0)</f>
        <v>890880</v>
      </c>
      <c r="M91" s="70">
        <f>+ROUND(L91/L73,4)</f>
        <v>0.02</v>
      </c>
    </row>
    <row r="92" spans="1:13" ht="15" x14ac:dyDescent="0.25">
      <c r="A92" s="66" t="s">
        <v>138</v>
      </c>
      <c r="B92" s="67" t="s">
        <v>114</v>
      </c>
      <c r="C92" s="75">
        <v>2.5000000000000001E-2</v>
      </c>
      <c r="D92" s="76">
        <f>+ROUND($D$20*0.3,0)</f>
        <v>348000</v>
      </c>
      <c r="E92" s="70">
        <f>+ROUND(D92/D73,4)</f>
        <v>1.67E-2</v>
      </c>
      <c r="F92" s="76">
        <f>+ROUND($D$20*0.3,0)</f>
        <v>348000</v>
      </c>
      <c r="G92" s="70">
        <f>+ROUND(F92/F73,4)</f>
        <v>1.3899999999999999E-2</v>
      </c>
      <c r="H92" s="76">
        <f>+ROUND($D$20*0.3,0)</f>
        <v>348000</v>
      </c>
      <c r="I92" s="70">
        <f>+ROUND(H92/H73,4)</f>
        <v>1.03E-2</v>
      </c>
      <c r="J92" s="76">
        <f>+ROUND($D$20*0.3,0)</f>
        <v>348000</v>
      </c>
      <c r="K92" s="70">
        <f>+ROUND(J92/J73,4)</f>
        <v>9.9000000000000008E-3</v>
      </c>
      <c r="L92" s="76">
        <f>+ROUND($D$20*0.3,0)</f>
        <v>348000</v>
      </c>
      <c r="M92" s="70">
        <f>+ROUND(L92/L73,4)</f>
        <v>7.7999999999999996E-3</v>
      </c>
    </row>
    <row r="93" spans="1:13" ht="15" x14ac:dyDescent="0.25">
      <c r="A93" s="71" t="s">
        <v>139</v>
      </c>
      <c r="B93" s="72"/>
      <c r="C93" s="73"/>
      <c r="D93" s="76"/>
      <c r="E93" s="70"/>
      <c r="F93" s="76"/>
      <c r="G93" s="70"/>
      <c r="H93" s="76"/>
      <c r="I93" s="70"/>
      <c r="J93" s="76"/>
      <c r="K93" s="70"/>
      <c r="L93" s="76"/>
      <c r="M93" s="70"/>
    </row>
    <row r="94" spans="1:13" ht="15" x14ac:dyDescent="0.25">
      <c r="A94" s="66" t="s">
        <v>140</v>
      </c>
      <c r="B94" s="67" t="s">
        <v>114</v>
      </c>
      <c r="C94" s="75">
        <v>0.03</v>
      </c>
      <c r="D94" s="76">
        <f>+ROUND((D73*$C$44),0)</f>
        <v>626400</v>
      </c>
      <c r="E94" s="70">
        <f>+ROUND(D94/D73,4)</f>
        <v>0.03</v>
      </c>
      <c r="F94" s="76">
        <f>+ROUND((F73*$C$44),0)</f>
        <v>751680</v>
      </c>
      <c r="G94" s="70">
        <f>+ROUND(F94/F73,4)</f>
        <v>0.03</v>
      </c>
      <c r="H94" s="76">
        <f>+ROUND((H73*$C$44),0)</f>
        <v>1010592</v>
      </c>
      <c r="I94" s="70">
        <f>+ROUND(H94/H73,4)</f>
        <v>0.03</v>
      </c>
      <c r="J94" s="76">
        <f>+ROUND((J73*$C$44),0)</f>
        <v>1056528</v>
      </c>
      <c r="K94" s="70">
        <f>+ROUND(J94/J73,4)</f>
        <v>0.03</v>
      </c>
      <c r="L94" s="76">
        <f>+ROUND((L73*$C$44),0)</f>
        <v>1336320</v>
      </c>
      <c r="M94" s="70">
        <f>+ROUND(L94/L73,4)</f>
        <v>0.03</v>
      </c>
    </row>
    <row r="95" spans="1:13" ht="15.75" thickBot="1" x14ac:dyDescent="0.3">
      <c r="A95" s="66" t="s">
        <v>141</v>
      </c>
      <c r="B95" s="67" t="s">
        <v>114</v>
      </c>
      <c r="C95" s="75">
        <v>0.04</v>
      </c>
      <c r="D95" s="78">
        <f>+ROUND((D73*$C$45),0)</f>
        <v>835200</v>
      </c>
      <c r="E95" s="79">
        <f>+ROUND(D95/D73,4)</f>
        <v>0.04</v>
      </c>
      <c r="F95" s="76">
        <f>+ROUND((F73*$C$45),0)</f>
        <v>1002240</v>
      </c>
      <c r="G95" s="70">
        <f>+ROUND(F95/F73,4)</f>
        <v>0.04</v>
      </c>
      <c r="H95" s="76">
        <f>+ROUND((H73*$C$45),0)</f>
        <v>1347456</v>
      </c>
      <c r="I95" s="70">
        <f>+ROUND(H95/H73,4)</f>
        <v>0.04</v>
      </c>
      <c r="J95" s="76">
        <f>+ROUND((J73*$C$45),0)</f>
        <v>1408704</v>
      </c>
      <c r="K95" s="70">
        <f>+ROUND(J95/J73,4)</f>
        <v>0.04</v>
      </c>
      <c r="L95" s="76">
        <f>+ROUND((L73*$C$45),0)</f>
        <v>1781760</v>
      </c>
      <c r="M95" s="70">
        <f>+ROUND(L95/L73,4)</f>
        <v>0.04</v>
      </c>
    </row>
    <row r="96" spans="1:13" ht="13.5" thickBot="1" x14ac:dyDescent="0.25">
      <c r="A96" s="1024" t="s">
        <v>142</v>
      </c>
      <c r="B96" s="1025"/>
      <c r="C96" s="1026"/>
      <c r="D96" s="80">
        <f>SUM(D76:D95)</f>
        <v>35836702</v>
      </c>
      <c r="E96" s="81">
        <f>SUM(E77:E95)</f>
        <v>0.71640000000000015</v>
      </c>
      <c r="F96" s="80">
        <f>SUM(F76:F95)</f>
        <v>42467912</v>
      </c>
      <c r="G96" s="81">
        <f>SUM(G77:G95)</f>
        <v>0.69490000000000007</v>
      </c>
      <c r="H96" s="80">
        <f>SUM(H76:H95)</f>
        <v>54257357</v>
      </c>
      <c r="I96" s="81">
        <f>SUM(I77:I95)</f>
        <v>0.61060000000000003</v>
      </c>
      <c r="J96" s="80">
        <f>SUM(J76:J95)</f>
        <v>56688801</v>
      </c>
      <c r="K96" s="81">
        <f>SUM(K77:K95)</f>
        <v>0.60970000000000013</v>
      </c>
      <c r="L96" s="80">
        <f>SUM(L76:L95)</f>
        <v>71498502</v>
      </c>
      <c r="M96" s="81">
        <f>SUM(M77:M95)</f>
        <v>0.60510000000000019</v>
      </c>
    </row>
    <row r="97" spans="1:13" x14ac:dyDescent="0.2">
      <c r="A97" s="36"/>
      <c r="C97" s="94"/>
      <c r="D97" s="87"/>
      <c r="M97" s="37"/>
    </row>
    <row r="98" spans="1:13" x14ac:dyDescent="0.2">
      <c r="A98" s="36"/>
      <c r="C98" s="87"/>
      <c r="D98" s="87"/>
      <c r="M98" s="37"/>
    </row>
    <row r="99" spans="1:13" x14ac:dyDescent="0.2">
      <c r="A99" s="36"/>
      <c r="C99" s="87"/>
      <c r="D99" s="87"/>
      <c r="M99" s="37"/>
    </row>
    <row r="100" spans="1:13" ht="13.5" thickBot="1" x14ac:dyDescent="0.25">
      <c r="A100" s="88"/>
      <c r="B100" s="89"/>
      <c r="C100" s="90"/>
      <c r="D100" s="90"/>
      <c r="E100" s="89"/>
      <c r="F100" s="89"/>
      <c r="G100" s="89"/>
      <c r="H100" s="89"/>
      <c r="I100" s="89"/>
      <c r="J100" s="89"/>
      <c r="K100" s="89"/>
      <c r="L100" s="89"/>
      <c r="M100" s="91"/>
    </row>
    <row r="101" spans="1:13" ht="12.75" customHeight="1" x14ac:dyDescent="0.2">
      <c r="A101" s="991"/>
      <c r="B101" s="994" t="s">
        <v>348</v>
      </c>
      <c r="C101" s="995"/>
      <c r="D101" s="995"/>
      <c r="E101" s="995"/>
      <c r="F101" s="995"/>
      <c r="G101" s="995"/>
      <c r="H101" s="995"/>
      <c r="I101" s="995"/>
      <c r="J101" s="995"/>
      <c r="K101" s="995"/>
      <c r="L101" s="995"/>
      <c r="M101" s="1000" t="s">
        <v>143</v>
      </c>
    </row>
    <row r="102" spans="1:13" ht="12.75" customHeight="1" x14ac:dyDescent="0.2">
      <c r="A102" s="992"/>
      <c r="B102" s="996"/>
      <c r="C102" s="997"/>
      <c r="D102" s="997"/>
      <c r="E102" s="997"/>
      <c r="F102" s="997"/>
      <c r="G102" s="997"/>
      <c r="H102" s="997"/>
      <c r="I102" s="997"/>
      <c r="J102" s="997"/>
      <c r="K102" s="997"/>
      <c r="L102" s="997"/>
      <c r="M102" s="1001"/>
    </row>
    <row r="103" spans="1:13" ht="12.75" customHeight="1" x14ac:dyDescent="0.2">
      <c r="A103" s="992"/>
      <c r="B103" s="996"/>
      <c r="C103" s="997"/>
      <c r="D103" s="997"/>
      <c r="E103" s="997"/>
      <c r="F103" s="997"/>
      <c r="G103" s="997"/>
      <c r="H103" s="997"/>
      <c r="I103" s="997"/>
      <c r="J103" s="997"/>
      <c r="K103" s="997"/>
      <c r="L103" s="997"/>
      <c r="M103" s="1001"/>
    </row>
    <row r="104" spans="1:13" ht="12.75" customHeight="1" x14ac:dyDescent="0.2">
      <c r="A104" s="992"/>
      <c r="B104" s="996"/>
      <c r="C104" s="997"/>
      <c r="D104" s="997"/>
      <c r="E104" s="997"/>
      <c r="F104" s="997"/>
      <c r="G104" s="997"/>
      <c r="H104" s="997"/>
      <c r="I104" s="997"/>
      <c r="J104" s="997"/>
      <c r="K104" s="997"/>
      <c r="L104" s="997"/>
      <c r="M104" s="1001"/>
    </row>
    <row r="105" spans="1:13" ht="13.5" customHeight="1" thickBot="1" x14ac:dyDescent="0.25">
      <c r="A105" s="993"/>
      <c r="B105" s="998"/>
      <c r="C105" s="999"/>
      <c r="D105" s="999"/>
      <c r="E105" s="999"/>
      <c r="F105" s="999"/>
      <c r="G105" s="999"/>
      <c r="H105" s="999"/>
      <c r="I105" s="999"/>
      <c r="J105" s="999"/>
      <c r="K105" s="999"/>
      <c r="L105" s="999"/>
      <c r="M105" s="1002"/>
    </row>
    <row r="106" spans="1:13" ht="13.5" thickBot="1" x14ac:dyDescent="0.25">
      <c r="A106" s="1003" t="s">
        <v>93</v>
      </c>
      <c r="B106" s="1004"/>
      <c r="C106" s="1004"/>
      <c r="D106" s="1004"/>
      <c r="E106" s="1004"/>
      <c r="F106" s="1004"/>
      <c r="G106" s="1004"/>
      <c r="H106" s="1004"/>
      <c r="I106" s="1004"/>
      <c r="J106" s="1004"/>
      <c r="K106" s="1004"/>
      <c r="L106" s="1004"/>
      <c r="M106" s="1005"/>
    </row>
    <row r="107" spans="1:13" ht="13.5" thickBot="1" x14ac:dyDescent="0.25">
      <c r="A107" s="36"/>
      <c r="M107" s="37"/>
    </row>
    <row r="108" spans="1:13" ht="15.75" thickBot="1" x14ac:dyDescent="0.3">
      <c r="A108" s="1006" t="s">
        <v>1</v>
      </c>
      <c r="B108" s="1007"/>
      <c r="C108" s="38" t="s">
        <v>94</v>
      </c>
      <c r="D108" s="39" t="s">
        <v>95</v>
      </c>
      <c r="F108" s="1006" t="s">
        <v>96</v>
      </c>
      <c r="G108" s="1007"/>
      <c r="H108" s="92" t="s">
        <v>97</v>
      </c>
      <c r="I108" s="93">
        <f>+D110</f>
        <v>140606</v>
      </c>
      <c r="J108" s="40" t="s">
        <v>98</v>
      </c>
      <c r="K108" s="42">
        <f>+ROUND(I108/30*(365-17-3),0)</f>
        <v>1616969</v>
      </c>
      <c r="L108" s="43" t="s">
        <v>99</v>
      </c>
      <c r="M108" s="44">
        <f>+K108/365</f>
        <v>4430.0520547945207</v>
      </c>
    </row>
    <row r="109" spans="1:13" ht="15" x14ac:dyDescent="0.25">
      <c r="A109" s="1008" t="s">
        <v>100</v>
      </c>
      <c r="B109" s="1009"/>
      <c r="C109" s="45">
        <v>1000000</v>
      </c>
      <c r="D109" s="46">
        <v>1160000</v>
      </c>
      <c r="M109" s="37"/>
    </row>
    <row r="110" spans="1:13" ht="15" x14ac:dyDescent="0.25">
      <c r="A110" s="989" t="s">
        <v>101</v>
      </c>
      <c r="B110" s="990"/>
      <c r="C110" s="47">
        <v>117172</v>
      </c>
      <c r="D110" s="48">
        <v>140606</v>
      </c>
      <c r="M110" s="37"/>
    </row>
    <row r="111" spans="1:13" ht="15" x14ac:dyDescent="0.25">
      <c r="A111" s="989" t="s">
        <v>102</v>
      </c>
      <c r="B111" s="990"/>
      <c r="C111" s="49">
        <f>33333/8</f>
        <v>4166.625</v>
      </c>
      <c r="D111" s="48">
        <f>38667/8</f>
        <v>4833.375</v>
      </c>
      <c r="M111" s="37"/>
    </row>
    <row r="112" spans="1:13" ht="15" x14ac:dyDescent="0.25">
      <c r="A112" s="989" t="s">
        <v>103</v>
      </c>
      <c r="B112" s="990"/>
      <c r="C112" s="49">
        <f>+C111*1.35</f>
        <v>5624.9437500000004</v>
      </c>
      <c r="D112" s="48">
        <f>+D111*1.35</f>
        <v>6525.0562500000005</v>
      </c>
      <c r="M112" s="37"/>
    </row>
    <row r="113" spans="1:13" ht="15" x14ac:dyDescent="0.25">
      <c r="A113" s="989" t="s">
        <v>104</v>
      </c>
      <c r="B113" s="990"/>
      <c r="C113" s="49">
        <v>5208</v>
      </c>
      <c r="D113" s="48">
        <v>6042</v>
      </c>
      <c r="M113" s="37"/>
    </row>
    <row r="114" spans="1:13" ht="15" x14ac:dyDescent="0.25">
      <c r="A114" s="989" t="s">
        <v>105</v>
      </c>
      <c r="B114" s="990"/>
      <c r="C114" s="49">
        <v>7292</v>
      </c>
      <c r="D114" s="48">
        <v>8458</v>
      </c>
      <c r="M114" s="37"/>
    </row>
    <row r="115" spans="1:13" ht="15" x14ac:dyDescent="0.25">
      <c r="A115" s="989" t="s">
        <v>106</v>
      </c>
      <c r="B115" s="990"/>
      <c r="C115" s="49">
        <v>10417</v>
      </c>
      <c r="D115" s="48">
        <v>12875</v>
      </c>
      <c r="M115" s="37"/>
    </row>
    <row r="116" spans="1:13" ht="15.75" thickBot="1" x14ac:dyDescent="0.3">
      <c r="A116" s="1014" t="s">
        <v>107</v>
      </c>
      <c r="B116" s="1015"/>
      <c r="C116" s="50">
        <v>9375</v>
      </c>
      <c r="D116" s="51">
        <v>10875</v>
      </c>
      <c r="M116" s="37"/>
    </row>
    <row r="117" spans="1:13" ht="13.5" thickBot="1" x14ac:dyDescent="0.25">
      <c r="A117" s="1016"/>
      <c r="B117" s="1017"/>
      <c r="M117" s="37"/>
    </row>
    <row r="118" spans="1:13" ht="13.5" thickBot="1" x14ac:dyDescent="0.25">
      <c r="A118" s="1018" t="s">
        <v>108</v>
      </c>
      <c r="B118" s="1019"/>
      <c r="C118" s="1019"/>
      <c r="D118" s="1012">
        <v>3.5</v>
      </c>
      <c r="E118" s="1013"/>
      <c r="F118" s="1012">
        <v>4</v>
      </c>
      <c r="G118" s="1013"/>
      <c r="H118" s="1012">
        <v>4.5</v>
      </c>
      <c r="I118" s="1013"/>
      <c r="J118" s="1012">
        <v>5</v>
      </c>
      <c r="K118" s="1013"/>
      <c r="L118" s="1012">
        <v>5.5</v>
      </c>
      <c r="M118" s="1013"/>
    </row>
    <row r="119" spans="1:13" ht="13.5" thickBot="1" x14ac:dyDescent="0.25">
      <c r="A119" s="1020"/>
      <c r="B119" s="1021"/>
      <c r="C119" s="1021"/>
      <c r="D119" s="52" t="s">
        <v>85</v>
      </c>
      <c r="E119" s="53" t="s">
        <v>109</v>
      </c>
      <c r="F119" s="52"/>
      <c r="G119" s="53"/>
      <c r="H119" s="52"/>
      <c r="I119" s="53"/>
      <c r="J119" s="52"/>
      <c r="K119" s="53"/>
      <c r="L119" s="52"/>
      <c r="M119" s="53"/>
    </row>
    <row r="120" spans="1:13" x14ac:dyDescent="0.2">
      <c r="A120" s="1010" t="s">
        <v>97</v>
      </c>
      <c r="B120" s="1011"/>
      <c r="C120" s="1011"/>
      <c r="D120" s="54">
        <f>+D109*D118</f>
        <v>4060000</v>
      </c>
      <c r="E120" s="55" t="s">
        <v>110</v>
      </c>
      <c r="F120" s="54">
        <f>+D109*F118</f>
        <v>4640000</v>
      </c>
      <c r="G120" s="55" t="s">
        <v>110</v>
      </c>
      <c r="H120" s="54">
        <f>+D109*H118</f>
        <v>5220000</v>
      </c>
      <c r="I120" s="55" t="s">
        <v>110</v>
      </c>
      <c r="J120" s="54">
        <f>+D109*J118</f>
        <v>5800000</v>
      </c>
      <c r="K120" s="55" t="s">
        <v>110</v>
      </c>
      <c r="L120" s="54">
        <f>+D109*L118</f>
        <v>6380000</v>
      </c>
      <c r="M120" s="55" t="s">
        <v>110</v>
      </c>
    </row>
    <row r="121" spans="1:13" x14ac:dyDescent="0.2">
      <c r="A121" s="1010" t="s">
        <v>96</v>
      </c>
      <c r="B121" s="1011"/>
      <c r="C121" s="1011"/>
      <c r="D121" s="56">
        <v>0</v>
      </c>
      <c r="E121" s="57" t="s">
        <v>111</v>
      </c>
      <c r="F121" s="56">
        <v>0</v>
      </c>
      <c r="G121" s="57" t="s">
        <v>111</v>
      </c>
      <c r="H121" s="56">
        <v>0</v>
      </c>
      <c r="I121" s="57" t="s">
        <v>111</v>
      </c>
      <c r="J121" s="56">
        <v>0</v>
      </c>
      <c r="K121" s="57" t="s">
        <v>111</v>
      </c>
      <c r="L121" s="56">
        <v>0</v>
      </c>
      <c r="M121" s="57" t="s">
        <v>111</v>
      </c>
    </row>
    <row r="122" spans="1:13" x14ac:dyDescent="0.2">
      <c r="A122" s="1010" t="s">
        <v>112</v>
      </c>
      <c r="B122" s="1011"/>
      <c r="C122" s="1011"/>
      <c r="D122" s="56">
        <f>SUM(D120:D121)</f>
        <v>4060000</v>
      </c>
      <c r="E122" s="57" t="s">
        <v>113</v>
      </c>
      <c r="F122" s="56">
        <f>SUM(F120:F121)</f>
        <v>4640000</v>
      </c>
      <c r="G122" s="57" t="s">
        <v>113</v>
      </c>
      <c r="H122" s="56">
        <f>SUM(H120:H121)</f>
        <v>5220000</v>
      </c>
      <c r="I122" s="57" t="s">
        <v>113</v>
      </c>
      <c r="J122" s="56">
        <f>SUM(J120:J121)</f>
        <v>5800000</v>
      </c>
      <c r="K122" s="57" t="s">
        <v>113</v>
      </c>
      <c r="L122" s="56">
        <f>SUM(L120:L121)</f>
        <v>6380000</v>
      </c>
      <c r="M122" s="57" t="s">
        <v>113</v>
      </c>
    </row>
    <row r="123" spans="1:13" x14ac:dyDescent="0.2">
      <c r="A123" s="1010" t="s">
        <v>98</v>
      </c>
      <c r="B123" s="1011"/>
      <c r="C123" s="1011"/>
      <c r="D123" s="58">
        <f>+ROUND(D120/30*360,0)</f>
        <v>48720000</v>
      </c>
      <c r="E123" s="57" t="s">
        <v>114</v>
      </c>
      <c r="F123" s="58">
        <f>+ROUND(F120/30*360,0)</f>
        <v>55680000</v>
      </c>
      <c r="G123" s="57" t="s">
        <v>114</v>
      </c>
      <c r="H123" s="58">
        <f>+ROUND(H120/30*360,0)</f>
        <v>62640000</v>
      </c>
      <c r="I123" s="57" t="s">
        <v>114</v>
      </c>
      <c r="J123" s="58">
        <f>+ROUND(J120/30*360,0)</f>
        <v>69600000</v>
      </c>
      <c r="K123" s="57" t="s">
        <v>114</v>
      </c>
      <c r="L123" s="58">
        <f>+ROUND(L120/30*360,0)</f>
        <v>76560000</v>
      </c>
      <c r="M123" s="57" t="s">
        <v>114</v>
      </c>
    </row>
    <row r="124" spans="1:13" ht="15.75" thickBot="1" x14ac:dyDescent="0.3">
      <c r="A124" s="1022" t="s">
        <v>115</v>
      </c>
      <c r="B124" s="1023"/>
      <c r="C124" s="1023"/>
      <c r="D124" s="59">
        <f>+D123+K108</f>
        <v>50336969</v>
      </c>
      <c r="E124" s="60" t="s">
        <v>116</v>
      </c>
      <c r="F124" s="59">
        <f>+F123+M108</f>
        <v>55684430.052054793</v>
      </c>
      <c r="G124" s="60" t="s">
        <v>116</v>
      </c>
      <c r="H124" s="59">
        <f>+H123+O108</f>
        <v>62640000</v>
      </c>
      <c r="I124" s="60" t="s">
        <v>116</v>
      </c>
      <c r="J124" s="59">
        <f>+J123+Q108</f>
        <v>69600000</v>
      </c>
      <c r="K124" s="60" t="s">
        <v>116</v>
      </c>
      <c r="L124" s="59">
        <f>+L123+S108</f>
        <v>76560000</v>
      </c>
      <c r="M124" s="60" t="s">
        <v>116</v>
      </c>
    </row>
    <row r="125" spans="1:13" ht="13.5" thickBot="1" x14ac:dyDescent="0.25">
      <c r="A125" s="61" t="s">
        <v>117</v>
      </c>
      <c r="B125" s="62" t="s">
        <v>118</v>
      </c>
      <c r="C125" s="63" t="s">
        <v>119</v>
      </c>
      <c r="D125" s="64" t="s">
        <v>120</v>
      </c>
      <c r="E125" s="65" t="s">
        <v>121</v>
      </c>
      <c r="F125" s="64" t="s">
        <v>120</v>
      </c>
      <c r="G125" s="65" t="s">
        <v>121</v>
      </c>
      <c r="H125" s="64" t="s">
        <v>120</v>
      </c>
      <c r="I125" s="65" t="s">
        <v>121</v>
      </c>
      <c r="J125" s="64" t="s">
        <v>120</v>
      </c>
      <c r="K125" s="65" t="s">
        <v>121</v>
      </c>
      <c r="L125" s="64" t="s">
        <v>120</v>
      </c>
      <c r="M125" s="65" t="s">
        <v>121</v>
      </c>
    </row>
    <row r="126" spans="1:13" x14ac:dyDescent="0.2">
      <c r="A126" s="66" t="s">
        <v>122</v>
      </c>
      <c r="B126" s="67"/>
      <c r="C126" s="68"/>
      <c r="D126" s="69">
        <f>+D123</f>
        <v>48720000</v>
      </c>
      <c r="E126" s="70">
        <f>+ROUND(D123/D126,4)</f>
        <v>1</v>
      </c>
      <c r="F126" s="69">
        <f>+F123</f>
        <v>55680000</v>
      </c>
      <c r="G126" s="70">
        <f>+ROUND(F123/F126,4)</f>
        <v>1</v>
      </c>
      <c r="H126" s="69">
        <f>+H123</f>
        <v>62640000</v>
      </c>
      <c r="I126" s="70">
        <f>+ROUND(H123/H126,4)</f>
        <v>1</v>
      </c>
      <c r="J126" s="69">
        <f>+J123</f>
        <v>69600000</v>
      </c>
      <c r="K126" s="70">
        <f>+ROUND(J123/J126,4)</f>
        <v>1</v>
      </c>
      <c r="L126" s="69">
        <f>+L123</f>
        <v>76560000</v>
      </c>
      <c r="M126" s="70">
        <f>+ROUND(L123/L126,4)</f>
        <v>1</v>
      </c>
    </row>
    <row r="127" spans="1:13" x14ac:dyDescent="0.2">
      <c r="A127" s="66" t="s">
        <v>101</v>
      </c>
      <c r="B127" s="67"/>
      <c r="C127" s="68"/>
      <c r="D127" s="69">
        <f>+D121</f>
        <v>0</v>
      </c>
      <c r="E127" s="70">
        <f>+ROUND(D127/D123,4)</f>
        <v>0</v>
      </c>
      <c r="F127" s="69">
        <f>+F121</f>
        <v>0</v>
      </c>
      <c r="G127" s="70">
        <f>+ROUND(F127/F123,4)</f>
        <v>0</v>
      </c>
      <c r="H127" s="69">
        <f>+H121</f>
        <v>0</v>
      </c>
      <c r="I127" s="70">
        <f>+ROUND(H127/H123,4)</f>
        <v>0</v>
      </c>
      <c r="J127" s="69">
        <f>+J121</f>
        <v>0</v>
      </c>
      <c r="K127" s="70">
        <f>+ROUND(J127/J123,4)</f>
        <v>0</v>
      </c>
      <c r="L127" s="69">
        <f>+L121</f>
        <v>0</v>
      </c>
      <c r="M127" s="70">
        <f>+ROUND(L127/L123,4)</f>
        <v>0</v>
      </c>
    </row>
    <row r="128" spans="1:13" x14ac:dyDescent="0.2">
      <c r="A128" s="71" t="s">
        <v>123</v>
      </c>
      <c r="B128" s="72"/>
      <c r="C128" s="73"/>
      <c r="D128" s="74"/>
      <c r="E128" s="70"/>
      <c r="F128" s="74"/>
      <c r="G128" s="70"/>
      <c r="H128" s="74"/>
      <c r="I128" s="70"/>
      <c r="J128" s="74"/>
      <c r="K128" s="70"/>
      <c r="L128" s="74"/>
      <c r="M128" s="70"/>
    </row>
    <row r="129" spans="1:13" ht="15" x14ac:dyDescent="0.25">
      <c r="A129" s="66" t="s">
        <v>124</v>
      </c>
      <c r="B129" s="67" t="s">
        <v>116</v>
      </c>
      <c r="C129" s="75">
        <v>1</v>
      </c>
      <c r="D129" s="76">
        <f>+ROUND((D122*C129),0)</f>
        <v>4060000</v>
      </c>
      <c r="E129" s="70">
        <f>+ROUND(D129/D123,4)</f>
        <v>8.3299999999999999E-2</v>
      </c>
      <c r="F129" s="76">
        <f>+ROUND((F122*C129),0)</f>
        <v>4640000</v>
      </c>
      <c r="G129" s="70">
        <f>+ROUND(F129/F123,4)</f>
        <v>8.3299999999999999E-2</v>
      </c>
      <c r="H129" s="76">
        <f>+ROUND((H122*C129),0)</f>
        <v>5220000</v>
      </c>
      <c r="I129" s="70">
        <f>+ROUND(H129/H123,4)</f>
        <v>8.3299999999999999E-2</v>
      </c>
      <c r="J129" s="76">
        <f>+ROUND((J122*C129),0)</f>
        <v>5800000</v>
      </c>
      <c r="K129" s="70">
        <f>+ROUND(J129/J123,4)</f>
        <v>8.3299999999999999E-2</v>
      </c>
      <c r="L129" s="76">
        <f>+ROUND((L122*C129),0)</f>
        <v>6380000</v>
      </c>
      <c r="M129" s="70">
        <f>+ROUND(L129/L123,4)</f>
        <v>8.3299999999999999E-2</v>
      </c>
    </row>
    <row r="130" spans="1:13" ht="15" x14ac:dyDescent="0.25">
      <c r="A130" s="66" t="s">
        <v>125</v>
      </c>
      <c r="B130" s="67" t="s">
        <v>126</v>
      </c>
      <c r="C130" s="75">
        <v>0.12</v>
      </c>
      <c r="D130" s="76">
        <f>+ROUND((D122*C130),0)</f>
        <v>487200</v>
      </c>
      <c r="E130" s="70">
        <f t="shared" ref="E130" si="8">+ROUND(D130/D126,4)</f>
        <v>0.01</v>
      </c>
      <c r="F130" s="76">
        <f>+ROUND((F122*C130),0)</f>
        <v>556800</v>
      </c>
      <c r="G130" s="70">
        <f t="shared" ref="G130" si="9">+ROUND(F130/F126,4)</f>
        <v>0.01</v>
      </c>
      <c r="H130" s="76">
        <f>+ROUND((H122*C130),0)</f>
        <v>626400</v>
      </c>
      <c r="I130" s="70">
        <f t="shared" ref="I130" si="10">+ROUND(H130/H126,4)</f>
        <v>0.01</v>
      </c>
      <c r="J130" s="76">
        <f>+ROUND((J122*C130),0)</f>
        <v>696000</v>
      </c>
      <c r="K130" s="70">
        <f t="shared" ref="K130" si="11">+ROUND(J130/J126,4)</f>
        <v>0.01</v>
      </c>
      <c r="L130" s="76">
        <f>+ROUND((L122*C130),0)</f>
        <v>765600</v>
      </c>
      <c r="M130" s="70">
        <f t="shared" ref="M130" si="12">+ROUND(L130/L126,4)</f>
        <v>0.01</v>
      </c>
    </row>
    <row r="131" spans="1:13" ht="15" x14ac:dyDescent="0.25">
      <c r="A131" s="66" t="s">
        <v>127</v>
      </c>
      <c r="B131" s="67" t="s">
        <v>110</v>
      </c>
      <c r="C131" s="75">
        <v>0.5</v>
      </c>
      <c r="D131" s="76">
        <f>+ROUND((D120*C131),0)</f>
        <v>2030000</v>
      </c>
      <c r="E131" s="70">
        <f>+ROUND(D131/D123,4)</f>
        <v>4.1700000000000001E-2</v>
      </c>
      <c r="F131" s="76">
        <f>+ROUND((F120*C131),0)</f>
        <v>2320000</v>
      </c>
      <c r="G131" s="70">
        <f>+ROUND(F131/F123,4)</f>
        <v>4.1700000000000001E-2</v>
      </c>
      <c r="H131" s="76">
        <f>+ROUND((H120*C131),0)</f>
        <v>2610000</v>
      </c>
      <c r="I131" s="70">
        <f>+ROUND(H131/H123,4)</f>
        <v>4.1700000000000001E-2</v>
      </c>
      <c r="J131" s="76">
        <f>+ROUND((J120*C131),0)</f>
        <v>2900000</v>
      </c>
      <c r="K131" s="70">
        <f>+ROUND(J131/J123,4)</f>
        <v>4.1700000000000001E-2</v>
      </c>
      <c r="L131" s="76">
        <f>+ROUND((L120*C131),0)</f>
        <v>3190000</v>
      </c>
      <c r="M131" s="70">
        <f>+ROUND(L131/L123,4)</f>
        <v>4.1700000000000001E-2</v>
      </c>
    </row>
    <row r="132" spans="1:13" ht="15" x14ac:dyDescent="0.25">
      <c r="A132" s="66" t="s">
        <v>128</v>
      </c>
      <c r="B132" s="67" t="s">
        <v>113</v>
      </c>
      <c r="C132" s="75">
        <v>1</v>
      </c>
      <c r="D132" s="76">
        <f>+ROUND((D122*C132),0)</f>
        <v>4060000</v>
      </c>
      <c r="E132" s="70">
        <f>+ROUND(D132/D123,4)</f>
        <v>8.3299999999999999E-2</v>
      </c>
      <c r="F132" s="76">
        <f>+ROUND((F122*C132),0)</f>
        <v>4640000</v>
      </c>
      <c r="G132" s="70">
        <f>+ROUND(F132/F123,4)</f>
        <v>8.3299999999999999E-2</v>
      </c>
      <c r="H132" s="76">
        <f>+ROUND((H122*C132),0)</f>
        <v>5220000</v>
      </c>
      <c r="I132" s="70">
        <f>+ROUND(H132/H123,4)</f>
        <v>8.3299999999999999E-2</v>
      </c>
      <c r="J132" s="76">
        <f>+ROUND((J122*C132),0)</f>
        <v>5800000</v>
      </c>
      <c r="K132" s="70">
        <f>+ROUND(J132/J123,4)</f>
        <v>8.3299999999999999E-2</v>
      </c>
      <c r="L132" s="76">
        <f>+ROUND((L122*C132),0)</f>
        <v>6380000</v>
      </c>
      <c r="M132" s="70">
        <f>+ROUND(L132/L123,4)</f>
        <v>8.3299999999999999E-2</v>
      </c>
    </row>
    <row r="133" spans="1:13" ht="15" x14ac:dyDescent="0.25">
      <c r="A133" s="71" t="s">
        <v>129</v>
      </c>
      <c r="B133" s="72"/>
      <c r="C133" s="73"/>
      <c r="D133" s="76"/>
      <c r="E133" s="70"/>
      <c r="F133" s="76"/>
      <c r="G133" s="70"/>
      <c r="H133" s="76"/>
      <c r="I133" s="70"/>
      <c r="J133" s="76"/>
      <c r="K133" s="70"/>
      <c r="L133" s="76"/>
      <c r="M133" s="70"/>
    </row>
    <row r="134" spans="1:13" ht="15" x14ac:dyDescent="0.25">
      <c r="A134" s="66" t="s">
        <v>130</v>
      </c>
      <c r="B134" s="77">
        <v>12</v>
      </c>
      <c r="C134" s="75">
        <v>0.03</v>
      </c>
      <c r="D134" s="76">
        <f>+ROUND(((D109*B134)*C134),0)</f>
        <v>417600</v>
      </c>
      <c r="E134" s="70">
        <f>+ROUND(D134/D123,4)</f>
        <v>8.6E-3</v>
      </c>
      <c r="F134" s="76">
        <f>+D134</f>
        <v>417600</v>
      </c>
      <c r="G134" s="70">
        <f>+ROUND(F134/F123,4)</f>
        <v>7.4999999999999997E-3</v>
      </c>
      <c r="H134" s="76">
        <f>+F134</f>
        <v>417600</v>
      </c>
      <c r="I134" s="70">
        <f>+ROUND(H134/H123,4)</f>
        <v>6.7000000000000002E-3</v>
      </c>
      <c r="J134" s="76">
        <f>+H134</f>
        <v>417600</v>
      </c>
      <c r="K134" s="70">
        <f>+ROUND(J134/J123,4)</f>
        <v>6.0000000000000001E-3</v>
      </c>
      <c r="L134" s="76">
        <f>+J134</f>
        <v>417600</v>
      </c>
      <c r="M134" s="70">
        <f>+ROUND(L134/L123,4)</f>
        <v>5.4999999999999997E-3</v>
      </c>
    </row>
    <row r="135" spans="1:13" ht="15" x14ac:dyDescent="0.25">
      <c r="A135" s="66" t="s">
        <v>131</v>
      </c>
      <c r="B135" s="67" t="s">
        <v>114</v>
      </c>
      <c r="C135" s="75">
        <v>5.0000000000000001E-3</v>
      </c>
      <c r="D135" s="76">
        <f>+ROUND((D123*$C$35),0)</f>
        <v>243600</v>
      </c>
      <c r="E135" s="70">
        <f>+ROUND(D135/D123,4)</f>
        <v>5.0000000000000001E-3</v>
      </c>
      <c r="F135" s="76">
        <f>+ROUND((F123*$C$35),0)</f>
        <v>278400</v>
      </c>
      <c r="G135" s="70">
        <f>+ROUND(F135/F123,4)</f>
        <v>5.0000000000000001E-3</v>
      </c>
      <c r="H135" s="76">
        <f>+ROUND((H123*$C$35),0)</f>
        <v>313200</v>
      </c>
      <c r="I135" s="70">
        <f>+ROUND(H135/H123,4)</f>
        <v>5.0000000000000001E-3</v>
      </c>
      <c r="J135" s="76">
        <f>+ROUND((J123*$C$35),0)</f>
        <v>348000</v>
      </c>
      <c r="K135" s="70">
        <f>+ROUND(J135/J123,4)</f>
        <v>5.0000000000000001E-3</v>
      </c>
      <c r="L135" s="76">
        <f>+ROUND((L123*$C$35),0)</f>
        <v>382800</v>
      </c>
      <c r="M135" s="70">
        <f>+ROUND(L135/L123,4)</f>
        <v>5.0000000000000001E-3</v>
      </c>
    </row>
    <row r="136" spans="1:13" ht="15" x14ac:dyDescent="0.25">
      <c r="A136" s="71" t="s">
        <v>132</v>
      </c>
      <c r="B136" s="72"/>
      <c r="C136" s="73"/>
      <c r="D136" s="76"/>
      <c r="E136" s="70"/>
      <c r="F136" s="76"/>
      <c r="G136" s="70"/>
      <c r="H136" s="76"/>
      <c r="I136" s="70"/>
      <c r="J136" s="76"/>
      <c r="K136" s="70"/>
      <c r="L136" s="76"/>
      <c r="M136" s="70"/>
    </row>
    <row r="137" spans="1:13" ht="15" x14ac:dyDescent="0.25">
      <c r="A137" s="66" t="s">
        <v>133</v>
      </c>
      <c r="B137" s="67" t="s">
        <v>114</v>
      </c>
      <c r="C137" s="75">
        <v>0.12</v>
      </c>
      <c r="D137" s="76">
        <f>+ROUND((D123*$C$37),0)</f>
        <v>5846400</v>
      </c>
      <c r="E137" s="70">
        <f>+ROUND(D137/D123,4)</f>
        <v>0.12</v>
      </c>
      <c r="F137" s="76">
        <f>+ROUND((F123*$C$37),0)</f>
        <v>6681600</v>
      </c>
      <c r="G137" s="70">
        <f>+ROUND(F137/F123,4)</f>
        <v>0.12</v>
      </c>
      <c r="H137" s="76">
        <f>+ROUND((H123*$C$37),0)</f>
        <v>7516800</v>
      </c>
      <c r="I137" s="70">
        <f>+ROUND(H137/H123,4)</f>
        <v>0.12</v>
      </c>
      <c r="J137" s="76">
        <f>+ROUND((J123*$C$37),0)</f>
        <v>8352000</v>
      </c>
      <c r="K137" s="70">
        <f>+ROUND(J137/J123,4)</f>
        <v>0.12</v>
      </c>
      <c r="L137" s="76">
        <f>+ROUND((L123*$C$37),0)</f>
        <v>9187200</v>
      </c>
      <c r="M137" s="70">
        <f>+ROUND(L137/L123,4)</f>
        <v>0.12</v>
      </c>
    </row>
    <row r="138" spans="1:13" ht="15" x14ac:dyDescent="0.25">
      <c r="A138" s="66" t="s">
        <v>134</v>
      </c>
      <c r="B138" s="67" t="s">
        <v>114</v>
      </c>
      <c r="C138" s="75">
        <v>8.5000000000000006E-2</v>
      </c>
      <c r="D138" s="76">
        <f>+ROUND((D123*$C$38),0)</f>
        <v>4141200</v>
      </c>
      <c r="E138" s="70">
        <f>+ROUND(D138/D123,4)</f>
        <v>8.5000000000000006E-2</v>
      </c>
      <c r="F138" s="76">
        <f>+ROUND((F123*$C$38),0)</f>
        <v>4732800</v>
      </c>
      <c r="G138" s="70">
        <f>+ROUND(F138/F123,4)</f>
        <v>8.5000000000000006E-2</v>
      </c>
      <c r="H138" s="76">
        <f>+ROUND((H123*$C$38),0)</f>
        <v>5324400</v>
      </c>
      <c r="I138" s="70">
        <f>+ROUND(H138/H123,4)</f>
        <v>8.5000000000000006E-2</v>
      </c>
      <c r="J138" s="76">
        <f>+ROUND((J123*$C$38),0)</f>
        <v>5916000</v>
      </c>
      <c r="K138" s="70">
        <f>+ROUND(J138/J123,4)</f>
        <v>8.5000000000000006E-2</v>
      </c>
      <c r="L138" s="76">
        <f>+ROUND((L123*$C$38),0)</f>
        <v>6507600</v>
      </c>
      <c r="M138" s="70">
        <f>+ROUND(L138/L123,4)</f>
        <v>8.5000000000000006E-2</v>
      </c>
    </row>
    <row r="139" spans="1:13" ht="15" x14ac:dyDescent="0.25">
      <c r="A139" s="66" t="s">
        <v>135</v>
      </c>
      <c r="B139" s="67" t="s">
        <v>114</v>
      </c>
      <c r="C139" s="75">
        <v>6.9599999999999995E-2</v>
      </c>
      <c r="D139" s="76">
        <f>+ROUND((D123*$C$39),0)</f>
        <v>3390912</v>
      </c>
      <c r="E139" s="70">
        <f>+ROUND(D139/D123,4)</f>
        <v>6.9599999999999995E-2</v>
      </c>
      <c r="F139" s="76">
        <f>+ROUND((F123*$C$39),0)</f>
        <v>3875328</v>
      </c>
      <c r="G139" s="70">
        <f>+ROUND(F139/F123,4)</f>
        <v>6.9599999999999995E-2</v>
      </c>
      <c r="H139" s="76">
        <f>+ROUND((H123*$C$39),0)</f>
        <v>4359744</v>
      </c>
      <c r="I139" s="70">
        <f>+ROUND(H139/H123,4)</f>
        <v>6.9599999999999995E-2</v>
      </c>
      <c r="J139" s="76">
        <f>+ROUND((J123*$C$39),0)</f>
        <v>4844160</v>
      </c>
      <c r="K139" s="70">
        <f>+ROUND(J139/J123,4)</f>
        <v>6.9599999999999995E-2</v>
      </c>
      <c r="L139" s="76">
        <f>+ROUND((L123*$C$39),0)</f>
        <v>5328576</v>
      </c>
      <c r="M139" s="70">
        <f>+ROUND(L139/L123,4)</f>
        <v>6.9599999999999995E-2</v>
      </c>
    </row>
    <row r="140" spans="1:13" ht="15" x14ac:dyDescent="0.25">
      <c r="A140" s="71" t="s">
        <v>136</v>
      </c>
      <c r="B140" s="72"/>
      <c r="C140" s="73"/>
      <c r="D140" s="76"/>
      <c r="E140" s="70"/>
      <c r="F140" s="76"/>
      <c r="G140" s="70"/>
      <c r="H140" s="76"/>
      <c r="I140" s="70"/>
      <c r="J140" s="76"/>
      <c r="K140" s="70"/>
      <c r="L140" s="76"/>
      <c r="M140" s="70"/>
    </row>
    <row r="141" spans="1:13" ht="15" x14ac:dyDescent="0.25">
      <c r="A141" s="66" t="s">
        <v>137</v>
      </c>
      <c r="B141" s="67" t="s">
        <v>114</v>
      </c>
      <c r="C141" s="75">
        <v>0.02</v>
      </c>
      <c r="D141" s="76">
        <f>+ROUND((D123*$C$41),0)</f>
        <v>974400</v>
      </c>
      <c r="E141" s="70">
        <f>+ROUND(D141/D123,4)</f>
        <v>0.02</v>
      </c>
      <c r="F141" s="76">
        <f>+ROUND((F123*$C$41),0)</f>
        <v>1113600</v>
      </c>
      <c r="G141" s="70">
        <f>+ROUND(F141/F123,4)</f>
        <v>0.02</v>
      </c>
      <c r="H141" s="76">
        <f>+ROUND((H123*$C$41),0)</f>
        <v>1252800</v>
      </c>
      <c r="I141" s="70">
        <f>+ROUND(H141/H123,4)</f>
        <v>0.02</v>
      </c>
      <c r="J141" s="76">
        <f>+ROUND((J123*$C$41),0)</f>
        <v>1392000</v>
      </c>
      <c r="K141" s="70">
        <f>+ROUND(J141/J123,4)</f>
        <v>0.02</v>
      </c>
      <c r="L141" s="76">
        <f>+ROUND((L123*$C$41),0)</f>
        <v>1531200</v>
      </c>
      <c r="M141" s="70">
        <f>+ROUND(L141/L123,4)</f>
        <v>0.02</v>
      </c>
    </row>
    <row r="142" spans="1:13" ht="15" x14ac:dyDescent="0.25">
      <c r="A142" s="66" t="s">
        <v>138</v>
      </c>
      <c r="B142" s="67" t="s">
        <v>114</v>
      </c>
      <c r="C142" s="75">
        <v>2.5000000000000001E-2</v>
      </c>
      <c r="D142" s="76">
        <f>+ROUND($D$20*0.3,0)</f>
        <v>348000</v>
      </c>
      <c r="E142" s="70">
        <f>+ROUND(D142/D123,4)</f>
        <v>7.1000000000000004E-3</v>
      </c>
      <c r="F142" s="76">
        <f>+ROUND($D$20*0.3,0)</f>
        <v>348000</v>
      </c>
      <c r="G142" s="70">
        <f>+ROUND(F142/F123,4)</f>
        <v>6.3E-3</v>
      </c>
      <c r="H142" s="76">
        <f>+ROUND($D$20*0.3,0)</f>
        <v>348000</v>
      </c>
      <c r="I142" s="70">
        <f>+ROUND(H142/H123,4)</f>
        <v>5.5999999999999999E-3</v>
      </c>
      <c r="J142" s="76">
        <f>+ROUND($D$20*0.3,0)</f>
        <v>348000</v>
      </c>
      <c r="K142" s="70">
        <f>+ROUND(J142/J123,4)</f>
        <v>5.0000000000000001E-3</v>
      </c>
      <c r="L142" s="76">
        <f>+ROUND($D$20*0.3,0)</f>
        <v>348000</v>
      </c>
      <c r="M142" s="70">
        <f>+ROUND(L142/L123,4)</f>
        <v>4.4999999999999997E-3</v>
      </c>
    </row>
    <row r="143" spans="1:13" ht="15" x14ac:dyDescent="0.25">
      <c r="A143" s="71" t="s">
        <v>139</v>
      </c>
      <c r="B143" s="72"/>
      <c r="C143" s="73"/>
      <c r="D143" s="76"/>
      <c r="E143" s="70"/>
      <c r="F143" s="76"/>
      <c r="G143" s="70"/>
      <c r="H143" s="76"/>
      <c r="I143" s="70"/>
      <c r="J143" s="76"/>
      <c r="K143" s="70"/>
      <c r="L143" s="76"/>
      <c r="M143" s="70"/>
    </row>
    <row r="144" spans="1:13" ht="15" x14ac:dyDescent="0.25">
      <c r="A144" s="66" t="s">
        <v>140</v>
      </c>
      <c r="B144" s="67" t="s">
        <v>114</v>
      </c>
      <c r="C144" s="75">
        <v>0.03</v>
      </c>
      <c r="D144" s="76">
        <f>+ROUND((D123*$C$44),0)</f>
        <v>1461600</v>
      </c>
      <c r="E144" s="70">
        <f>+ROUND(D144/D123,4)</f>
        <v>0.03</v>
      </c>
      <c r="F144" s="76">
        <f>+ROUND((F123*$C$44),0)</f>
        <v>1670400</v>
      </c>
      <c r="G144" s="70">
        <f>+ROUND(F144/F123,4)</f>
        <v>0.03</v>
      </c>
      <c r="H144" s="76">
        <f>+ROUND((H123*$C$44),0)</f>
        <v>1879200</v>
      </c>
      <c r="I144" s="70">
        <f>+ROUND(H144/H123,4)</f>
        <v>0.03</v>
      </c>
      <c r="J144" s="76">
        <f>+ROUND((J123*$C$44),0)</f>
        <v>2088000</v>
      </c>
      <c r="K144" s="70">
        <f>+ROUND(J144/J123,4)</f>
        <v>0.03</v>
      </c>
      <c r="L144" s="76">
        <f>+ROUND((L123*$C$44),0)</f>
        <v>2296800</v>
      </c>
      <c r="M144" s="70">
        <f>+ROUND(L144/L123,4)</f>
        <v>0.03</v>
      </c>
    </row>
    <row r="145" spans="1:13" ht="15.75" thickBot="1" x14ac:dyDescent="0.3">
      <c r="A145" s="66" t="s">
        <v>141</v>
      </c>
      <c r="B145" s="67" t="s">
        <v>114</v>
      </c>
      <c r="C145" s="75">
        <v>0.04</v>
      </c>
      <c r="D145" s="78">
        <f>+ROUND((D123*$C$45),0)</f>
        <v>1948800</v>
      </c>
      <c r="E145" s="79">
        <f>+ROUND(D145/D123,4)</f>
        <v>0.04</v>
      </c>
      <c r="F145" s="78">
        <f>+ROUND((F123*$C$45),0)</f>
        <v>2227200</v>
      </c>
      <c r="G145" s="79">
        <f>+ROUND(F145/F123,4)</f>
        <v>0.04</v>
      </c>
      <c r="H145" s="78">
        <f>+ROUND((H123*$C$45),0)</f>
        <v>2505600</v>
      </c>
      <c r="I145" s="79">
        <f>+ROUND(H145/H123,4)</f>
        <v>0.04</v>
      </c>
      <c r="J145" s="78">
        <f>+ROUND((J123*$C$45),0)</f>
        <v>2784000</v>
      </c>
      <c r="K145" s="79">
        <f>+ROUND(J145/J123,4)</f>
        <v>0.04</v>
      </c>
      <c r="L145" s="78">
        <f>+ROUND((L123*$C$45),0)</f>
        <v>3062400</v>
      </c>
      <c r="M145" s="79">
        <f>+ROUND(L145/L123,4)</f>
        <v>0.04</v>
      </c>
    </row>
    <row r="146" spans="1:13" ht="13.5" thickBot="1" x14ac:dyDescent="0.25">
      <c r="A146" s="1024" t="s">
        <v>142</v>
      </c>
      <c r="B146" s="1025"/>
      <c r="C146" s="1026"/>
      <c r="D146" s="80">
        <f>SUM(D126:D145)</f>
        <v>78129712</v>
      </c>
      <c r="E146" s="81">
        <f>SUM(E127:E145)</f>
        <v>0.60360000000000003</v>
      </c>
      <c r="F146" s="80">
        <f>SUM(F126:F145)</f>
        <v>89181728</v>
      </c>
      <c r="G146" s="81">
        <f>SUM(G127:G145)</f>
        <v>0.60170000000000012</v>
      </c>
      <c r="H146" s="80">
        <f>SUM(H126:H145)</f>
        <v>100233744</v>
      </c>
      <c r="I146" s="81">
        <f>SUM(I127:I145)</f>
        <v>0.60020000000000007</v>
      </c>
      <c r="J146" s="80">
        <f>SUM(J126:J145)</f>
        <v>111285760</v>
      </c>
      <c r="K146" s="81">
        <f>SUM(K127:K145)</f>
        <v>0.5989000000000001</v>
      </c>
      <c r="L146" s="80">
        <f>SUM(L126:L145)</f>
        <v>122337776</v>
      </c>
      <c r="M146" s="81">
        <f>SUM(M127:M145)</f>
        <v>0.5979000000000001</v>
      </c>
    </row>
    <row r="147" spans="1:13" x14ac:dyDescent="0.2">
      <c r="A147" s="36"/>
      <c r="C147" s="94"/>
      <c r="D147" s="87"/>
      <c r="M147" s="37"/>
    </row>
    <row r="148" spans="1:13" x14ac:dyDescent="0.2">
      <c r="A148" s="36"/>
      <c r="C148" s="87"/>
      <c r="D148" s="87"/>
      <c r="M148" s="37"/>
    </row>
    <row r="149" spans="1:13" x14ac:dyDescent="0.2">
      <c r="A149" s="36"/>
      <c r="C149" s="87"/>
      <c r="D149" s="87"/>
      <c r="M149" s="37"/>
    </row>
    <row r="150" spans="1:13" ht="13.5" thickBot="1" x14ac:dyDescent="0.25">
      <c r="A150" s="88"/>
      <c r="B150" s="89"/>
      <c r="C150" s="90"/>
      <c r="D150" s="90"/>
      <c r="E150" s="89"/>
      <c r="F150" s="89"/>
      <c r="G150" s="89"/>
      <c r="H150" s="89"/>
      <c r="I150" s="89"/>
      <c r="J150" s="89"/>
      <c r="K150" s="89"/>
      <c r="L150" s="89"/>
      <c r="M150" s="91"/>
    </row>
  </sheetData>
  <mergeCells count="81">
    <mergeCell ref="A123:C123"/>
    <mergeCell ref="A124:C124"/>
    <mergeCell ref="A146:C146"/>
    <mergeCell ref="H118:I118"/>
    <mergeCell ref="J118:K118"/>
    <mergeCell ref="L118:M118"/>
    <mergeCell ref="A120:C120"/>
    <mergeCell ref="A121:C121"/>
    <mergeCell ref="A122:C122"/>
    <mergeCell ref="A115:B115"/>
    <mergeCell ref="A116:B116"/>
    <mergeCell ref="A117:B117"/>
    <mergeCell ref="A118:C119"/>
    <mergeCell ref="D118:E118"/>
    <mergeCell ref="F118:G118"/>
    <mergeCell ref="A114:B114"/>
    <mergeCell ref="A101:A105"/>
    <mergeCell ref="B101:L105"/>
    <mergeCell ref="M101:M105"/>
    <mergeCell ref="A106:M106"/>
    <mergeCell ref="A108:B108"/>
    <mergeCell ref="F108:G108"/>
    <mergeCell ref="A109:B109"/>
    <mergeCell ref="A110:B110"/>
    <mergeCell ref="A111:B111"/>
    <mergeCell ref="A112:B112"/>
    <mergeCell ref="A113:B113"/>
    <mergeCell ref="A96:C96"/>
    <mergeCell ref="A68:C69"/>
    <mergeCell ref="D68:E68"/>
    <mergeCell ref="F68:G68"/>
    <mergeCell ref="H68:I68"/>
    <mergeCell ref="A70:C70"/>
    <mergeCell ref="A71:C71"/>
    <mergeCell ref="A72:C72"/>
    <mergeCell ref="A73:C73"/>
    <mergeCell ref="A74:C74"/>
    <mergeCell ref="J68:K68"/>
    <mergeCell ref="L68:M68"/>
    <mergeCell ref="A62:B62"/>
    <mergeCell ref="A63:B63"/>
    <mergeCell ref="A64:B64"/>
    <mergeCell ref="A65:B65"/>
    <mergeCell ref="A66:B66"/>
    <mergeCell ref="A67:B67"/>
    <mergeCell ref="A61:B61"/>
    <mergeCell ref="A23:C23"/>
    <mergeCell ref="A24:C24"/>
    <mergeCell ref="A46:C46"/>
    <mergeCell ref="A51:A55"/>
    <mergeCell ref="B51:L55"/>
    <mergeCell ref="A56:M56"/>
    <mergeCell ref="A58:B58"/>
    <mergeCell ref="F58:G58"/>
    <mergeCell ref="A59:B59"/>
    <mergeCell ref="A60:B60"/>
    <mergeCell ref="M51:M55"/>
    <mergeCell ref="H18:I18"/>
    <mergeCell ref="J18:K18"/>
    <mergeCell ref="L18:M18"/>
    <mergeCell ref="A20:C20"/>
    <mergeCell ref="A21:C21"/>
    <mergeCell ref="A22:C22"/>
    <mergeCell ref="F18:G18"/>
    <mergeCell ref="A15:B15"/>
    <mergeCell ref="A16:B16"/>
    <mergeCell ref="A17:B17"/>
    <mergeCell ref="A18:C19"/>
    <mergeCell ref="D18:E18"/>
    <mergeCell ref="A14:B14"/>
    <mergeCell ref="A1:A5"/>
    <mergeCell ref="B1:L5"/>
    <mergeCell ref="M1:M5"/>
    <mergeCell ref="A6:M6"/>
    <mergeCell ref="A8:B8"/>
    <mergeCell ref="F8:G8"/>
    <mergeCell ref="A9:B9"/>
    <mergeCell ref="A10:B10"/>
    <mergeCell ref="A11:B11"/>
    <mergeCell ref="A12:B12"/>
    <mergeCell ref="A13:B13"/>
  </mergeCells>
  <pageMargins left="0.7" right="0.7" top="0.75" bottom="0.75" header="0.3" footer="0.3"/>
  <pageSetup paperSize="9" scale="68" orientation="landscape" r:id="rId1"/>
  <rowBreaks count="2" manualBreakCount="2">
    <brk id="50" max="12" man="1"/>
    <brk id="100" max="12"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131"/>
  <sheetViews>
    <sheetView view="pageBreakPreview" topLeftCell="A35" zoomScale="156" zoomScaleNormal="100" zoomScaleSheetLayoutView="70" workbookViewId="0">
      <selection activeCell="H69" sqref="H69"/>
    </sheetView>
  </sheetViews>
  <sheetFormatPr baseColWidth="10" defaultColWidth="11.42578125" defaultRowHeight="12.75" x14ac:dyDescent="0.2"/>
  <cols>
    <col min="1" max="1" width="11.42578125" style="35"/>
    <col min="2" max="2" width="12.42578125" style="35" customWidth="1"/>
    <col min="3" max="3" width="12.140625" style="35" bestFit="1" customWidth="1"/>
    <col min="4" max="7" width="11.42578125" style="35"/>
    <col min="8" max="8" width="15.42578125" style="35" customWidth="1"/>
    <col min="9" max="16384" width="11.42578125" style="35"/>
  </cols>
  <sheetData>
    <row r="1" spans="1:8" ht="67.5" customHeight="1" thickBot="1" x14ac:dyDescent="0.25">
      <c r="A1" s="95"/>
      <c r="B1" s="1027" t="s">
        <v>348</v>
      </c>
      <c r="C1" s="1028"/>
      <c r="D1" s="1028"/>
      <c r="E1" s="1028"/>
      <c r="F1" s="1028"/>
      <c r="G1" s="1028"/>
      <c r="H1" s="1029"/>
    </row>
    <row r="2" spans="1:8" ht="13.5" thickBot="1" x14ac:dyDescent="0.25">
      <c r="A2" s="96"/>
      <c r="B2" s="97"/>
      <c r="C2" s="97"/>
      <c r="D2" s="97"/>
      <c r="E2" s="97"/>
      <c r="F2" s="97"/>
      <c r="G2" s="97"/>
      <c r="H2" s="98"/>
    </row>
    <row r="3" spans="1:8" ht="13.5" customHeight="1" thickBot="1" x14ac:dyDescent="0.25">
      <c r="A3" s="1030" t="s">
        <v>144</v>
      </c>
      <c r="B3" s="1031"/>
      <c r="C3" s="1031"/>
      <c r="D3" s="1031"/>
      <c r="E3" s="1031"/>
      <c r="F3" s="1031"/>
      <c r="G3" s="1031"/>
      <c r="H3" s="1032"/>
    </row>
    <row r="4" spans="1:8" ht="13.5" thickBot="1" x14ac:dyDescent="0.25">
      <c r="A4" s="99"/>
      <c r="B4" s="100"/>
      <c r="C4" s="100"/>
      <c r="D4" s="100"/>
      <c r="E4" s="100"/>
      <c r="F4" s="100"/>
      <c r="G4" s="100"/>
      <c r="H4" s="101"/>
    </row>
    <row r="5" spans="1:8" x14ac:dyDescent="0.2">
      <c r="A5" s="1033" t="s">
        <v>145</v>
      </c>
      <c r="B5" s="1034"/>
      <c r="C5" s="102">
        <v>1160000</v>
      </c>
      <c r="D5" s="100"/>
      <c r="E5" s="100"/>
      <c r="F5" s="100"/>
      <c r="G5" s="100"/>
      <c r="H5" s="101"/>
    </row>
    <row r="6" spans="1:8" ht="13.5" thickBot="1" x14ac:dyDescent="0.25">
      <c r="A6" s="1035" t="s">
        <v>146</v>
      </c>
      <c r="B6" s="1036"/>
      <c r="C6" s="103">
        <v>140606</v>
      </c>
      <c r="D6" s="100"/>
      <c r="E6" s="100"/>
      <c r="F6" s="100"/>
      <c r="G6" s="100"/>
      <c r="H6" s="101"/>
    </row>
    <row r="7" spans="1:8" ht="13.5" thickBot="1" x14ac:dyDescent="0.25">
      <c r="A7" s="1037"/>
      <c r="B7" s="1038"/>
      <c r="C7" s="100"/>
      <c r="D7" s="100"/>
      <c r="E7" s="100"/>
      <c r="F7" s="100"/>
      <c r="G7" s="100"/>
      <c r="H7" s="101"/>
    </row>
    <row r="8" spans="1:8" ht="29.25" customHeight="1" thickBot="1" x14ac:dyDescent="0.25">
      <c r="A8" s="1039" t="s">
        <v>147</v>
      </c>
      <c r="B8" s="1040"/>
      <c r="C8" s="1040"/>
      <c r="D8" s="1041"/>
      <c r="E8" s="104" t="s">
        <v>148</v>
      </c>
      <c r="F8" s="1042" t="s">
        <v>149</v>
      </c>
      <c r="G8" s="1043"/>
      <c r="H8" s="104" t="s">
        <v>150</v>
      </c>
    </row>
    <row r="9" spans="1:8" x14ac:dyDescent="0.2">
      <c r="A9" s="1052" t="s">
        <v>151</v>
      </c>
      <c r="B9" s="1053"/>
      <c r="C9" s="1053"/>
      <c r="D9" s="1054"/>
      <c r="E9" s="105">
        <f>+'Factor Prestacional'!D122/30</f>
        <v>135333.33333333334</v>
      </c>
      <c r="F9" s="1055">
        <f>+'Factor Prestacional'!E146</f>
        <v>0.60360000000000003</v>
      </c>
      <c r="G9" s="1056"/>
      <c r="H9" s="102">
        <f>+ROUND(E9*(1+F9),0)</f>
        <v>217021</v>
      </c>
    </row>
    <row r="10" spans="1:8" x14ac:dyDescent="0.2">
      <c r="A10" s="1045" t="s">
        <v>152</v>
      </c>
      <c r="B10" s="1046"/>
      <c r="C10" s="1046"/>
      <c r="D10" s="1047"/>
      <c r="E10" s="106">
        <f>+'Factor Prestacional'!L22/30</f>
        <v>60366.866666666669</v>
      </c>
      <c r="F10" s="1048">
        <f>+'Factor Prestacional'!M46</f>
        <v>0.72160000000000002</v>
      </c>
      <c r="G10" s="1049"/>
      <c r="H10" s="105">
        <f t="shared" ref="H10:H24" si="0">+ROUND(E10*(1+F10),0)</f>
        <v>103928</v>
      </c>
    </row>
    <row r="11" spans="1:8" x14ac:dyDescent="0.2">
      <c r="A11" s="1045" t="s">
        <v>153</v>
      </c>
      <c r="B11" s="1046"/>
      <c r="C11" s="1046"/>
      <c r="D11" s="1047"/>
      <c r="E11" s="106">
        <f>+'Factor Prestacional'!J22/30</f>
        <v>55726.866666666669</v>
      </c>
      <c r="F11" s="1048">
        <f>+'Factor Prestacional'!K46</f>
        <v>0.73380000000000012</v>
      </c>
      <c r="G11" s="1049"/>
      <c r="H11" s="105">
        <f t="shared" si="0"/>
        <v>96619</v>
      </c>
    </row>
    <row r="12" spans="1:8" x14ac:dyDescent="0.2">
      <c r="A12" s="1045" t="s">
        <v>154</v>
      </c>
      <c r="B12" s="1046"/>
      <c r="C12" s="1046"/>
      <c r="D12" s="1047"/>
      <c r="E12" s="106">
        <f>+'Factor Prestacional'!F72/30</f>
        <v>74286.866666666669</v>
      </c>
      <c r="F12" s="1048">
        <f>+'Factor Prestacional'!G96</f>
        <v>0.69490000000000007</v>
      </c>
      <c r="G12" s="1049"/>
      <c r="H12" s="105">
        <f t="shared" si="0"/>
        <v>125909</v>
      </c>
    </row>
    <row r="13" spans="1:8" x14ac:dyDescent="0.2">
      <c r="A13" s="1045" t="s">
        <v>155</v>
      </c>
      <c r="B13" s="1046"/>
      <c r="C13" s="1046"/>
      <c r="D13" s="1047"/>
      <c r="E13" s="106">
        <f>+'Factor Prestacional'!H72/30</f>
        <v>93573.333333333328</v>
      </c>
      <c r="F13" s="1048">
        <f>+'Factor Prestacional'!I96</f>
        <v>0.61060000000000003</v>
      </c>
      <c r="G13" s="1049"/>
      <c r="H13" s="105">
        <f t="shared" si="0"/>
        <v>150709</v>
      </c>
    </row>
    <row r="14" spans="1:8" x14ac:dyDescent="0.2">
      <c r="A14" s="1045" t="s">
        <v>156</v>
      </c>
      <c r="B14" s="1046"/>
      <c r="C14" s="1046"/>
      <c r="D14" s="1047"/>
      <c r="E14" s="107">
        <f>+'Factor Prestacional'!D22/30</f>
        <v>43353.533333333333</v>
      </c>
      <c r="F14" s="1050">
        <f>+'Factor Prestacional'!E46</f>
        <v>0.78050000000000008</v>
      </c>
      <c r="G14" s="1051"/>
      <c r="H14" s="108">
        <f t="shared" si="0"/>
        <v>77191</v>
      </c>
    </row>
    <row r="15" spans="1:8" x14ac:dyDescent="0.2">
      <c r="A15" s="1045" t="s">
        <v>157</v>
      </c>
      <c r="B15" s="1046"/>
      <c r="C15" s="1046"/>
      <c r="D15" s="1047"/>
      <c r="E15" s="107">
        <f>+'Factor Prestacional'!H72/30</f>
        <v>93573.333333333328</v>
      </c>
      <c r="F15" s="1050">
        <f>+'Factor Prestacional'!I96</f>
        <v>0.61060000000000003</v>
      </c>
      <c r="G15" s="1051"/>
      <c r="H15" s="108">
        <f t="shared" si="0"/>
        <v>150709</v>
      </c>
    </row>
    <row r="16" spans="1:8" x14ac:dyDescent="0.2">
      <c r="A16" s="1045" t="s">
        <v>158</v>
      </c>
      <c r="B16" s="1046"/>
      <c r="C16" s="1046"/>
      <c r="D16" s="1047"/>
      <c r="E16" s="107">
        <f>+'Factor Prestacional'!H22/30</f>
        <v>51086.866666666669</v>
      </c>
      <c r="F16" s="1050">
        <f>+'Factor Prestacional'!I46</f>
        <v>0.74850000000000017</v>
      </c>
      <c r="G16" s="1051"/>
      <c r="H16" s="108">
        <f t="shared" si="0"/>
        <v>89325</v>
      </c>
    </row>
    <row r="17" spans="1:8" x14ac:dyDescent="0.2">
      <c r="A17" s="1045" t="s">
        <v>159</v>
      </c>
      <c r="B17" s="1046"/>
      <c r="C17" s="1046"/>
      <c r="D17" s="1047"/>
      <c r="E17" s="107">
        <f>+'Factor Prestacional'!F72/30</f>
        <v>74286.866666666669</v>
      </c>
      <c r="F17" s="1050">
        <v>0.60970000000000002</v>
      </c>
      <c r="G17" s="1051"/>
      <c r="H17" s="108">
        <f t="shared" si="0"/>
        <v>119580</v>
      </c>
    </row>
    <row r="18" spans="1:8" x14ac:dyDescent="0.2">
      <c r="A18" s="1045" t="s">
        <v>160</v>
      </c>
      <c r="B18" s="1046"/>
      <c r="C18" s="1046"/>
      <c r="D18" s="1047"/>
      <c r="E18" s="107">
        <f>+'Factor Prestacional'!D122/30</f>
        <v>135333.33333333334</v>
      </c>
      <c r="F18" s="1050">
        <f>+'Factor Prestacional'!E146</f>
        <v>0.60360000000000003</v>
      </c>
      <c r="G18" s="1051"/>
      <c r="H18" s="108">
        <f t="shared" si="0"/>
        <v>217021</v>
      </c>
    </row>
    <row r="19" spans="1:8" x14ac:dyDescent="0.2">
      <c r="A19" s="1045" t="s">
        <v>161</v>
      </c>
      <c r="B19" s="1046"/>
      <c r="C19" s="1046"/>
      <c r="D19" s="1047"/>
      <c r="E19" s="107">
        <f>+'Factor Prestacional'!F122/30</f>
        <v>154666.66666666666</v>
      </c>
      <c r="F19" s="1050">
        <f>+'Factor Prestacional'!G146</f>
        <v>0.60170000000000012</v>
      </c>
      <c r="G19" s="1051"/>
      <c r="H19" s="108">
        <f t="shared" si="0"/>
        <v>247730</v>
      </c>
    </row>
    <row r="20" spans="1:8" x14ac:dyDescent="0.2">
      <c r="A20" s="1045" t="s">
        <v>162</v>
      </c>
      <c r="B20" s="1046"/>
      <c r="C20" s="1046"/>
      <c r="D20" s="1047"/>
      <c r="E20" s="107">
        <f>+'Factor Prestacional'!J72/30</f>
        <v>97826.666666666672</v>
      </c>
      <c r="F20" s="1050">
        <f>+'Factor Prestacional'!K96</f>
        <v>0.60970000000000013</v>
      </c>
      <c r="G20" s="1051"/>
      <c r="H20" s="108">
        <f t="shared" si="0"/>
        <v>157472</v>
      </c>
    </row>
    <row r="21" spans="1:8" x14ac:dyDescent="0.2">
      <c r="A21" s="1045" t="s">
        <v>163</v>
      </c>
      <c r="B21" s="1046"/>
      <c r="C21" s="1046"/>
      <c r="D21" s="1047"/>
      <c r="E21" s="107">
        <f>+'Factor Prestacional'!D122/30</f>
        <v>135333.33333333334</v>
      </c>
      <c r="F21" s="1050">
        <f>+'Factor Prestacional'!E146</f>
        <v>0.60360000000000003</v>
      </c>
      <c r="G21" s="1051"/>
      <c r="H21" s="108">
        <f t="shared" si="0"/>
        <v>217021</v>
      </c>
    </row>
    <row r="22" spans="1:8" ht="30" customHeight="1" x14ac:dyDescent="0.2">
      <c r="A22" s="1066" t="s">
        <v>164</v>
      </c>
      <c r="B22" s="1067"/>
      <c r="C22" s="1067"/>
      <c r="D22" s="1068"/>
      <c r="E22" s="107">
        <f>+'Factor Prestacional'!F122/30</f>
        <v>154666.66666666666</v>
      </c>
      <c r="F22" s="1050">
        <f>+'Factor Prestacional'!I146</f>
        <v>0.60020000000000007</v>
      </c>
      <c r="G22" s="1051"/>
      <c r="H22" s="108">
        <f t="shared" si="0"/>
        <v>247498</v>
      </c>
    </row>
    <row r="23" spans="1:8" x14ac:dyDescent="0.2">
      <c r="A23" s="1045" t="s">
        <v>165</v>
      </c>
      <c r="B23" s="1046"/>
      <c r="C23" s="1046"/>
      <c r="D23" s="1047"/>
      <c r="E23" s="107">
        <f>+'Factor Prestacional'!D122/30</f>
        <v>135333.33333333334</v>
      </c>
      <c r="F23" s="1050">
        <f>+'Factor Prestacional'!E146</f>
        <v>0.60360000000000003</v>
      </c>
      <c r="G23" s="1051"/>
      <c r="H23" s="108">
        <f t="shared" si="0"/>
        <v>217021</v>
      </c>
    </row>
    <row r="24" spans="1:8" ht="13.5" thickBot="1" x14ac:dyDescent="0.25">
      <c r="A24" s="1057" t="s">
        <v>166</v>
      </c>
      <c r="B24" s="1058"/>
      <c r="C24" s="1058"/>
      <c r="D24" s="1059"/>
      <c r="E24" s="109">
        <f>+'Factor Prestacional'!L22/30</f>
        <v>60366.866666666669</v>
      </c>
      <c r="F24" s="1060">
        <f>+'Factor Prestacional'!M46</f>
        <v>0.72160000000000002</v>
      </c>
      <c r="G24" s="1061"/>
      <c r="H24" s="110">
        <f t="shared" si="0"/>
        <v>103928</v>
      </c>
    </row>
    <row r="25" spans="1:8" ht="13.5" thickBot="1" x14ac:dyDescent="0.25">
      <c r="A25" s="99"/>
      <c r="B25" s="100"/>
      <c r="C25" s="100"/>
      <c r="D25" s="100"/>
      <c r="E25" s="100"/>
      <c r="F25" s="100"/>
      <c r="G25" s="100"/>
      <c r="H25" s="101"/>
    </row>
    <row r="26" spans="1:8" ht="13.5" thickBot="1" x14ac:dyDescent="0.25">
      <c r="A26" s="1030" t="s">
        <v>167</v>
      </c>
      <c r="B26" s="1031"/>
      <c r="C26" s="1031"/>
      <c r="D26" s="1031"/>
      <c r="E26" s="1031"/>
      <c r="F26" s="1031"/>
      <c r="G26" s="1031"/>
      <c r="H26" s="1032"/>
    </row>
    <row r="27" spans="1:8" ht="13.5" thickBot="1" x14ac:dyDescent="0.25">
      <c r="A27" s="38" t="s">
        <v>84</v>
      </c>
      <c r="B27" s="1006" t="s">
        <v>56</v>
      </c>
      <c r="C27" s="1044"/>
      <c r="D27" s="1044"/>
      <c r="E27" s="1044"/>
      <c r="F27" s="1007"/>
      <c r="G27" s="111" t="s">
        <v>168</v>
      </c>
      <c r="H27" s="53" t="s">
        <v>169</v>
      </c>
    </row>
    <row r="28" spans="1:8" ht="15" x14ac:dyDescent="0.25">
      <c r="A28" s="238">
        <v>1</v>
      </c>
      <c r="B28" s="1062" t="s">
        <v>170</v>
      </c>
      <c r="C28" s="1063"/>
      <c r="D28" s="1063"/>
      <c r="E28" s="1063"/>
      <c r="F28" s="1063"/>
      <c r="G28" s="112" t="s">
        <v>171</v>
      </c>
      <c r="H28" s="113">
        <v>6900</v>
      </c>
    </row>
    <row r="29" spans="1:8" ht="15" x14ac:dyDescent="0.25">
      <c r="A29" s="116">
        <v>2</v>
      </c>
      <c r="B29" s="1064" t="s">
        <v>172</v>
      </c>
      <c r="C29" s="1065"/>
      <c r="D29" s="1065"/>
      <c r="E29" s="1065"/>
      <c r="F29" s="1065"/>
      <c r="G29" s="114" t="s">
        <v>171</v>
      </c>
      <c r="H29" s="115">
        <v>5333</v>
      </c>
    </row>
    <row r="30" spans="1:8" ht="15" x14ac:dyDescent="0.25">
      <c r="A30" s="116">
        <v>3</v>
      </c>
      <c r="B30" s="1064" t="s">
        <v>173</v>
      </c>
      <c r="C30" s="1065"/>
      <c r="D30" s="1065"/>
      <c r="E30" s="1065"/>
      <c r="F30" s="1065"/>
      <c r="G30" s="114" t="s">
        <v>61</v>
      </c>
      <c r="H30" s="115">
        <v>35000</v>
      </c>
    </row>
    <row r="31" spans="1:8" ht="15" x14ac:dyDescent="0.25">
      <c r="A31" s="116">
        <v>4</v>
      </c>
      <c r="B31" s="1064" t="s">
        <v>174</v>
      </c>
      <c r="C31" s="1065"/>
      <c r="D31" s="1065"/>
      <c r="E31" s="1065"/>
      <c r="F31" s="1065"/>
      <c r="G31" s="114" t="s">
        <v>61</v>
      </c>
      <c r="H31" s="115">
        <v>42500</v>
      </c>
    </row>
    <row r="32" spans="1:8" ht="15" x14ac:dyDescent="0.25">
      <c r="A32" s="116">
        <v>5</v>
      </c>
      <c r="B32" s="1064" t="s">
        <v>175</v>
      </c>
      <c r="C32" s="1065"/>
      <c r="D32" s="1065"/>
      <c r="E32" s="1065"/>
      <c r="F32" s="1065"/>
      <c r="G32" s="114" t="s">
        <v>176</v>
      </c>
      <c r="H32" s="115">
        <v>20651</v>
      </c>
    </row>
    <row r="33" spans="1:8" ht="15" x14ac:dyDescent="0.25">
      <c r="A33" s="116">
        <v>6</v>
      </c>
      <c r="B33" s="1064" t="s">
        <v>177</v>
      </c>
      <c r="C33" s="1065"/>
      <c r="D33" s="1065"/>
      <c r="E33" s="1065"/>
      <c r="F33" s="1065"/>
      <c r="G33" s="116" t="s">
        <v>178</v>
      </c>
      <c r="H33" s="115">
        <v>65000</v>
      </c>
    </row>
    <row r="34" spans="1:8" ht="15" x14ac:dyDescent="0.25">
      <c r="A34" s="116">
        <v>7</v>
      </c>
      <c r="B34" s="1064" t="s">
        <v>179</v>
      </c>
      <c r="C34" s="1065"/>
      <c r="D34" s="1065"/>
      <c r="E34" s="1065"/>
      <c r="F34" s="1065"/>
      <c r="G34" s="114" t="s">
        <v>180</v>
      </c>
      <c r="H34" s="115">
        <v>1264</v>
      </c>
    </row>
    <row r="35" spans="1:8" ht="15" x14ac:dyDescent="0.25">
      <c r="A35" s="116">
        <v>8</v>
      </c>
      <c r="B35" s="1064" t="s">
        <v>181</v>
      </c>
      <c r="C35" s="1065"/>
      <c r="D35" s="1065"/>
      <c r="E35" s="1065"/>
      <c r="F35" s="1065"/>
      <c r="G35" s="114" t="s">
        <v>182</v>
      </c>
      <c r="H35" s="115">
        <v>21000</v>
      </c>
    </row>
    <row r="36" spans="1:8" ht="15" x14ac:dyDescent="0.25">
      <c r="A36" s="116">
        <v>9</v>
      </c>
      <c r="B36" s="1064" t="s">
        <v>183</v>
      </c>
      <c r="C36" s="1065"/>
      <c r="D36" s="1065"/>
      <c r="E36" s="1065"/>
      <c r="F36" s="1065"/>
      <c r="G36" s="116" t="s">
        <v>182</v>
      </c>
      <c r="H36" s="115">
        <v>4333</v>
      </c>
    </row>
    <row r="37" spans="1:8" ht="15" x14ac:dyDescent="0.25">
      <c r="A37" s="116">
        <v>10</v>
      </c>
      <c r="B37" s="1064" t="s">
        <v>184</v>
      </c>
      <c r="C37" s="1065"/>
      <c r="D37" s="1065"/>
      <c r="E37" s="1065"/>
      <c r="F37" s="1065"/>
      <c r="G37" s="114" t="s">
        <v>57</v>
      </c>
      <c r="H37" s="115">
        <v>28314</v>
      </c>
    </row>
    <row r="38" spans="1:8" ht="15" x14ac:dyDescent="0.25">
      <c r="A38" s="116">
        <v>11</v>
      </c>
      <c r="B38" s="1064" t="s">
        <v>185</v>
      </c>
      <c r="C38" s="1065"/>
      <c r="D38" s="1065"/>
      <c r="E38" s="1065"/>
      <c r="F38" s="1065"/>
      <c r="G38" s="114" t="s">
        <v>57</v>
      </c>
      <c r="H38" s="115">
        <v>35394</v>
      </c>
    </row>
    <row r="39" spans="1:8" ht="15" x14ac:dyDescent="0.25">
      <c r="A39" s="116">
        <v>12</v>
      </c>
      <c r="B39" s="1064" t="s">
        <v>186</v>
      </c>
      <c r="C39" s="1065"/>
      <c r="D39" s="1065"/>
      <c r="E39" s="1065"/>
      <c r="F39" s="1065"/>
      <c r="G39" s="114" t="s">
        <v>57</v>
      </c>
      <c r="H39" s="115">
        <v>500786</v>
      </c>
    </row>
    <row r="40" spans="1:8" ht="15" x14ac:dyDescent="0.25">
      <c r="A40" s="116">
        <v>13</v>
      </c>
      <c r="B40" s="1064" t="s">
        <v>187</v>
      </c>
      <c r="C40" s="1065"/>
      <c r="D40" s="1065"/>
      <c r="E40" s="1065"/>
      <c r="F40" s="1065"/>
      <c r="G40" s="116" t="s">
        <v>81</v>
      </c>
      <c r="H40" s="115">
        <v>115000</v>
      </c>
    </row>
    <row r="41" spans="1:8" ht="15" x14ac:dyDescent="0.25">
      <c r="A41" s="116">
        <v>14</v>
      </c>
      <c r="B41" s="1064" t="s">
        <v>188</v>
      </c>
      <c r="C41" s="1065"/>
      <c r="D41" s="1065"/>
      <c r="E41" s="1065"/>
      <c r="F41" s="1065"/>
      <c r="G41" s="114" t="s">
        <v>61</v>
      </c>
      <c r="H41" s="115">
        <v>80000</v>
      </c>
    </row>
    <row r="42" spans="1:8" ht="15" x14ac:dyDescent="0.25">
      <c r="A42" s="116">
        <v>15</v>
      </c>
      <c r="B42" s="1069" t="s">
        <v>189</v>
      </c>
      <c r="C42" s="1070"/>
      <c r="D42" s="1070"/>
      <c r="E42" s="1070"/>
      <c r="F42" s="1071"/>
      <c r="G42" s="114" t="s">
        <v>57</v>
      </c>
      <c r="H42" s="115">
        <v>30838</v>
      </c>
    </row>
    <row r="43" spans="1:8" ht="15" x14ac:dyDescent="0.25">
      <c r="A43" s="116">
        <v>16</v>
      </c>
      <c r="B43" s="1064" t="s">
        <v>190</v>
      </c>
      <c r="C43" s="1065"/>
      <c r="D43" s="1065"/>
      <c r="E43" s="1065"/>
      <c r="F43" s="1065"/>
      <c r="G43" s="114" t="s">
        <v>57</v>
      </c>
      <c r="H43" s="115">
        <v>103095</v>
      </c>
    </row>
    <row r="44" spans="1:8" ht="15" x14ac:dyDescent="0.25">
      <c r="A44" s="116">
        <v>17</v>
      </c>
      <c r="B44" s="1064" t="s">
        <v>191</v>
      </c>
      <c r="C44" s="1065"/>
      <c r="D44" s="1065"/>
      <c r="E44" s="1065"/>
      <c r="F44" s="1065"/>
      <c r="G44" s="114" t="s">
        <v>171</v>
      </c>
      <c r="H44" s="115">
        <v>610</v>
      </c>
    </row>
    <row r="45" spans="1:8" ht="15" x14ac:dyDescent="0.25">
      <c r="A45" s="116">
        <v>18</v>
      </c>
      <c r="B45" s="1064" t="s">
        <v>192</v>
      </c>
      <c r="C45" s="1065"/>
      <c r="D45" s="1065"/>
      <c r="E45" s="1065"/>
      <c r="F45" s="1065"/>
      <c r="G45" s="114" t="s">
        <v>182</v>
      </c>
      <c r="H45" s="115">
        <v>56800</v>
      </c>
    </row>
    <row r="46" spans="1:8" ht="15" x14ac:dyDescent="0.25">
      <c r="A46" s="116">
        <v>19</v>
      </c>
      <c r="B46" s="1064" t="s">
        <v>193</v>
      </c>
      <c r="C46" s="1065"/>
      <c r="D46" s="1065"/>
      <c r="E46" s="1065"/>
      <c r="F46" s="1065"/>
      <c r="G46" s="114" t="s">
        <v>61</v>
      </c>
      <c r="H46" s="115">
        <v>527889</v>
      </c>
    </row>
    <row r="47" spans="1:8" ht="15" x14ac:dyDescent="0.25">
      <c r="A47" s="116">
        <v>20</v>
      </c>
      <c r="B47" s="1064" t="s">
        <v>194</v>
      </c>
      <c r="C47" s="1065"/>
      <c r="D47" s="1065"/>
      <c r="E47" s="1065"/>
      <c r="F47" s="1065"/>
      <c r="G47" s="114" t="s">
        <v>180</v>
      </c>
      <c r="H47" s="115">
        <v>739736</v>
      </c>
    </row>
    <row r="48" spans="1:8" ht="15" x14ac:dyDescent="0.25">
      <c r="A48" s="116">
        <v>21</v>
      </c>
      <c r="B48" s="1064" t="s">
        <v>195</v>
      </c>
      <c r="C48" s="1065"/>
      <c r="D48" s="1065"/>
      <c r="E48" s="1065"/>
      <c r="F48" s="1065"/>
      <c r="G48" s="114" t="s">
        <v>180</v>
      </c>
      <c r="H48" s="115">
        <v>30904</v>
      </c>
    </row>
    <row r="49" spans="1:8" ht="15" x14ac:dyDescent="0.25">
      <c r="A49" s="116">
        <v>22</v>
      </c>
      <c r="B49" s="1069" t="s">
        <v>196</v>
      </c>
      <c r="C49" s="1070"/>
      <c r="D49" s="1070"/>
      <c r="E49" s="1070"/>
      <c r="F49" s="1071"/>
      <c r="G49" s="114" t="s">
        <v>182</v>
      </c>
      <c r="H49" s="115">
        <v>12500</v>
      </c>
    </row>
    <row r="50" spans="1:8" ht="15" x14ac:dyDescent="0.25">
      <c r="A50" s="116">
        <v>23</v>
      </c>
      <c r="B50" s="1069" t="s">
        <v>197</v>
      </c>
      <c r="C50" s="1070"/>
      <c r="D50" s="1070"/>
      <c r="E50" s="1070"/>
      <c r="F50" s="1071"/>
      <c r="G50" s="114" t="s">
        <v>57</v>
      </c>
      <c r="H50" s="115">
        <v>18025</v>
      </c>
    </row>
    <row r="51" spans="1:8" ht="15" x14ac:dyDescent="0.25">
      <c r="A51" s="116">
        <v>24</v>
      </c>
      <c r="B51" s="1069" t="s">
        <v>198</v>
      </c>
      <c r="C51" s="1070"/>
      <c r="D51" s="1070"/>
      <c r="E51" s="1070"/>
      <c r="F51" s="1071"/>
      <c r="G51" s="114" t="s">
        <v>57</v>
      </c>
      <c r="H51" s="115">
        <v>67178</v>
      </c>
    </row>
    <row r="52" spans="1:8" ht="15" x14ac:dyDescent="0.25">
      <c r="A52" s="116">
        <v>25</v>
      </c>
      <c r="B52" s="1069" t="s">
        <v>199</v>
      </c>
      <c r="C52" s="1070"/>
      <c r="D52" s="1070"/>
      <c r="E52" s="1070"/>
      <c r="F52" s="1071"/>
      <c r="G52" s="114" t="s">
        <v>57</v>
      </c>
      <c r="H52" s="115">
        <v>116589</v>
      </c>
    </row>
    <row r="53" spans="1:8" ht="15" x14ac:dyDescent="0.25">
      <c r="A53" s="116">
        <v>26</v>
      </c>
      <c r="B53" s="1069" t="s">
        <v>200</v>
      </c>
      <c r="C53" s="1070"/>
      <c r="D53" s="1070"/>
      <c r="E53" s="1070"/>
      <c r="F53" s="1071"/>
      <c r="G53" s="114" t="s">
        <v>57</v>
      </c>
      <c r="H53" s="115">
        <v>62500</v>
      </c>
    </row>
    <row r="54" spans="1:8" ht="15.75" thickBot="1" x14ac:dyDescent="0.3">
      <c r="A54" s="116">
        <v>27</v>
      </c>
      <c r="B54" s="1069" t="s">
        <v>201</v>
      </c>
      <c r="C54" s="1070"/>
      <c r="D54" s="1070"/>
      <c r="E54" s="1070"/>
      <c r="F54" s="1071"/>
      <c r="G54" s="114" t="s">
        <v>57</v>
      </c>
      <c r="H54" s="115">
        <v>19748</v>
      </c>
    </row>
    <row r="55" spans="1:8" ht="13.5" thickBot="1" x14ac:dyDescent="0.25">
      <c r="A55" s="1030" t="s">
        <v>167</v>
      </c>
      <c r="B55" s="1031"/>
      <c r="C55" s="1031"/>
      <c r="D55" s="1031"/>
      <c r="E55" s="1031"/>
      <c r="F55" s="1031"/>
      <c r="G55" s="1031"/>
      <c r="H55" s="1032"/>
    </row>
    <row r="56" spans="1:8" ht="13.5" thickBot="1" x14ac:dyDescent="0.25">
      <c r="A56" s="38" t="s">
        <v>84</v>
      </c>
      <c r="B56" s="1006" t="s">
        <v>56</v>
      </c>
      <c r="C56" s="1044"/>
      <c r="D56" s="1044"/>
      <c r="E56" s="1044"/>
      <c r="F56" s="1007"/>
      <c r="G56" s="111" t="s">
        <v>168</v>
      </c>
      <c r="H56" s="53" t="s">
        <v>169</v>
      </c>
    </row>
    <row r="57" spans="1:8" ht="15" x14ac:dyDescent="0.25">
      <c r="A57" s="116">
        <v>28</v>
      </c>
      <c r="B57" s="1069" t="s">
        <v>202</v>
      </c>
      <c r="C57" s="1070"/>
      <c r="D57" s="1070"/>
      <c r="E57" s="1070"/>
      <c r="F57" s="1071"/>
      <c r="G57" s="114" t="s">
        <v>57</v>
      </c>
      <c r="H57" s="115">
        <v>63580</v>
      </c>
    </row>
    <row r="58" spans="1:8" ht="15" x14ac:dyDescent="0.25">
      <c r="A58" s="116">
        <v>29</v>
      </c>
      <c r="B58" s="1064" t="s">
        <v>203</v>
      </c>
      <c r="C58" s="1065"/>
      <c r="D58" s="1065"/>
      <c r="E58" s="1065"/>
      <c r="F58" s="1065"/>
      <c r="G58" s="114" t="s">
        <v>204</v>
      </c>
      <c r="H58" s="115">
        <v>15000</v>
      </c>
    </row>
    <row r="59" spans="1:8" ht="15" x14ac:dyDescent="0.25">
      <c r="A59" s="116">
        <v>30</v>
      </c>
      <c r="B59" s="1064" t="s">
        <v>205</v>
      </c>
      <c r="C59" s="1065"/>
      <c r="D59" s="1065"/>
      <c r="E59" s="1065"/>
      <c r="F59" s="1065"/>
      <c r="G59" s="114" t="s">
        <v>57</v>
      </c>
      <c r="H59" s="115">
        <v>5000</v>
      </c>
    </row>
    <row r="60" spans="1:8" ht="15" x14ac:dyDescent="0.25">
      <c r="A60" s="116">
        <v>31</v>
      </c>
      <c r="B60" s="1064" t="s">
        <v>206</v>
      </c>
      <c r="C60" s="1065"/>
      <c r="D60" s="1065"/>
      <c r="E60" s="1065"/>
      <c r="F60" s="1065"/>
      <c r="G60" s="114" t="s">
        <v>57</v>
      </c>
      <c r="H60" s="115">
        <v>7400</v>
      </c>
    </row>
    <row r="61" spans="1:8" ht="15" x14ac:dyDescent="0.25">
      <c r="A61" s="116">
        <v>32</v>
      </c>
      <c r="B61" s="1064" t="s">
        <v>207</v>
      </c>
      <c r="C61" s="1065"/>
      <c r="D61" s="1065"/>
      <c r="E61" s="1065"/>
      <c r="F61" s="1065"/>
      <c r="G61" s="116" t="s">
        <v>57</v>
      </c>
      <c r="H61" s="115">
        <v>15146</v>
      </c>
    </row>
    <row r="62" spans="1:8" ht="15" x14ac:dyDescent="0.25">
      <c r="A62" s="116">
        <v>33</v>
      </c>
      <c r="B62" s="1064" t="s">
        <v>208</v>
      </c>
      <c r="C62" s="1065"/>
      <c r="D62" s="1065"/>
      <c r="E62" s="1065"/>
      <c r="F62" s="1065"/>
      <c r="G62" s="114" t="s">
        <v>180</v>
      </c>
      <c r="H62" s="115">
        <v>164357</v>
      </c>
    </row>
    <row r="63" spans="1:8" ht="15" x14ac:dyDescent="0.25">
      <c r="A63" s="116">
        <v>34</v>
      </c>
      <c r="B63" s="1064" t="s">
        <v>209</v>
      </c>
      <c r="C63" s="1065"/>
      <c r="D63" s="1065"/>
      <c r="E63" s="1065"/>
      <c r="F63" s="1065"/>
      <c r="G63" s="114" t="s">
        <v>180</v>
      </c>
      <c r="H63" s="115">
        <v>32872</v>
      </c>
    </row>
    <row r="64" spans="1:8" ht="15" x14ac:dyDescent="0.25">
      <c r="A64" s="116">
        <v>35</v>
      </c>
      <c r="B64" s="1064" t="s">
        <v>210</v>
      </c>
      <c r="C64" s="1065"/>
      <c r="D64" s="1065"/>
      <c r="E64" s="1065"/>
      <c r="F64" s="1065"/>
      <c r="G64" s="114" t="s">
        <v>180</v>
      </c>
      <c r="H64" s="115">
        <v>58340</v>
      </c>
    </row>
    <row r="65" spans="1:8" ht="15" x14ac:dyDescent="0.25">
      <c r="A65" s="116">
        <v>36</v>
      </c>
      <c r="B65" s="1064" t="s">
        <v>211</v>
      </c>
      <c r="C65" s="1065"/>
      <c r="D65" s="1065"/>
      <c r="E65" s="1065"/>
      <c r="F65" s="1065"/>
      <c r="G65" s="114" t="s">
        <v>180</v>
      </c>
      <c r="H65" s="115">
        <v>3104063</v>
      </c>
    </row>
    <row r="66" spans="1:8" ht="15" x14ac:dyDescent="0.25">
      <c r="A66" s="116">
        <v>37</v>
      </c>
      <c r="B66" s="1064" t="s">
        <v>212</v>
      </c>
      <c r="C66" s="1065"/>
      <c r="D66" s="1065"/>
      <c r="E66" s="1065"/>
      <c r="F66" s="1065"/>
      <c r="G66" s="114" t="s">
        <v>180</v>
      </c>
      <c r="H66" s="115">
        <v>1276450</v>
      </c>
    </row>
    <row r="67" spans="1:8" ht="15" x14ac:dyDescent="0.25">
      <c r="A67" s="116">
        <v>38</v>
      </c>
      <c r="B67" s="1064" t="s">
        <v>213</v>
      </c>
      <c r="C67" s="1065"/>
      <c r="D67" s="1065"/>
      <c r="E67" s="1065"/>
      <c r="F67" s="1065"/>
      <c r="G67" s="114" t="s">
        <v>180</v>
      </c>
      <c r="H67" s="115">
        <v>335290</v>
      </c>
    </row>
    <row r="68" spans="1:8" ht="15" x14ac:dyDescent="0.25">
      <c r="A68" s="116">
        <v>39</v>
      </c>
      <c r="B68" s="1064" t="s">
        <v>214</v>
      </c>
      <c r="C68" s="1065"/>
      <c r="D68" s="1065"/>
      <c r="E68" s="1065"/>
      <c r="F68" s="1065"/>
      <c r="G68" s="114" t="s">
        <v>180</v>
      </c>
      <c r="H68" s="115">
        <v>2738572</v>
      </c>
    </row>
    <row r="69" spans="1:8" ht="15" x14ac:dyDescent="0.25">
      <c r="A69" s="116">
        <v>40</v>
      </c>
      <c r="B69" s="1064" t="s">
        <v>215</v>
      </c>
      <c r="C69" s="1065"/>
      <c r="D69" s="1065"/>
      <c r="E69" s="1065"/>
      <c r="F69" s="1065"/>
      <c r="G69" s="114" t="s">
        <v>57</v>
      </c>
      <c r="H69" s="115">
        <v>29227</v>
      </c>
    </row>
    <row r="70" spans="1:8" ht="15" x14ac:dyDescent="0.25">
      <c r="A70" s="116">
        <v>41</v>
      </c>
      <c r="B70" s="1064" t="s">
        <v>216</v>
      </c>
      <c r="C70" s="1065"/>
      <c r="D70" s="1065"/>
      <c r="E70" s="1065"/>
      <c r="F70" s="1065"/>
      <c r="G70" s="114" t="s">
        <v>217</v>
      </c>
      <c r="H70" s="115">
        <v>1561</v>
      </c>
    </row>
    <row r="71" spans="1:8" ht="15" x14ac:dyDescent="0.25">
      <c r="A71" s="116">
        <v>42</v>
      </c>
      <c r="B71" s="1064" t="s">
        <v>218</v>
      </c>
      <c r="C71" s="1065"/>
      <c r="D71" s="1065"/>
      <c r="E71" s="1065"/>
      <c r="F71" s="1065"/>
      <c r="G71" s="114" t="s">
        <v>180</v>
      </c>
      <c r="H71" s="115">
        <v>84857</v>
      </c>
    </row>
    <row r="72" spans="1:8" ht="15" x14ac:dyDescent="0.25">
      <c r="A72" s="116">
        <v>43</v>
      </c>
      <c r="B72" s="1064" t="s">
        <v>219</v>
      </c>
      <c r="C72" s="1065"/>
      <c r="D72" s="1065"/>
      <c r="E72" s="1065"/>
      <c r="F72" s="1065"/>
      <c r="G72" s="114" t="s">
        <v>178</v>
      </c>
      <c r="H72" s="115">
        <v>10570</v>
      </c>
    </row>
    <row r="73" spans="1:8" ht="15" x14ac:dyDescent="0.25">
      <c r="A73" s="116">
        <v>44</v>
      </c>
      <c r="B73" s="1064" t="s">
        <v>220</v>
      </c>
      <c r="C73" s="1065"/>
      <c r="D73" s="1065"/>
      <c r="E73" s="1065"/>
      <c r="F73" s="1065"/>
      <c r="G73" s="114" t="s">
        <v>180</v>
      </c>
      <c r="H73" s="115">
        <v>70027</v>
      </c>
    </row>
    <row r="74" spans="1:8" ht="15" x14ac:dyDescent="0.25">
      <c r="A74" s="116">
        <v>45</v>
      </c>
      <c r="B74" s="1069" t="s">
        <v>221</v>
      </c>
      <c r="C74" s="1072"/>
      <c r="D74" s="1072"/>
      <c r="E74" s="1072"/>
      <c r="F74" s="1073"/>
      <c r="G74" s="114" t="s">
        <v>57</v>
      </c>
      <c r="H74" s="115">
        <v>6610</v>
      </c>
    </row>
    <row r="75" spans="1:8" ht="15" x14ac:dyDescent="0.25">
      <c r="A75" s="116">
        <v>46</v>
      </c>
      <c r="B75" s="1064" t="s">
        <v>222</v>
      </c>
      <c r="C75" s="1065"/>
      <c r="D75" s="1065"/>
      <c r="E75" s="1065"/>
      <c r="F75" s="1065"/>
      <c r="G75" s="114" t="s">
        <v>57</v>
      </c>
      <c r="H75" s="115">
        <v>1850</v>
      </c>
    </row>
    <row r="76" spans="1:8" ht="15" x14ac:dyDescent="0.25">
      <c r="A76" s="116">
        <v>47</v>
      </c>
      <c r="B76" s="1064" t="s">
        <v>223</v>
      </c>
      <c r="C76" s="1065"/>
      <c r="D76" s="1065"/>
      <c r="E76" s="1065"/>
      <c r="F76" s="1065"/>
      <c r="G76" s="114" t="s">
        <v>57</v>
      </c>
      <c r="H76" s="115">
        <v>1250</v>
      </c>
    </row>
    <row r="77" spans="1:8" ht="15" x14ac:dyDescent="0.25">
      <c r="A77" s="116">
        <v>48</v>
      </c>
      <c r="B77" s="1064" t="s">
        <v>224</v>
      </c>
      <c r="C77" s="1065"/>
      <c r="D77" s="1065"/>
      <c r="E77" s="1065"/>
      <c r="F77" s="1065"/>
      <c r="G77" s="114" t="s">
        <v>57</v>
      </c>
      <c r="H77" s="115">
        <v>1900</v>
      </c>
    </row>
    <row r="78" spans="1:8" ht="15" x14ac:dyDescent="0.25">
      <c r="A78" s="116">
        <v>49</v>
      </c>
      <c r="B78" s="1074" t="s">
        <v>225</v>
      </c>
      <c r="C78" s="1072"/>
      <c r="D78" s="1072"/>
      <c r="E78" s="1072"/>
      <c r="F78" s="1073"/>
      <c r="G78" s="114" t="s">
        <v>217</v>
      </c>
      <c r="H78" s="115">
        <v>337666</v>
      </c>
    </row>
    <row r="79" spans="1:8" ht="15" x14ac:dyDescent="0.25">
      <c r="A79" s="116">
        <v>50</v>
      </c>
      <c r="B79" s="1064" t="s">
        <v>226</v>
      </c>
      <c r="C79" s="1065"/>
      <c r="D79" s="1065"/>
      <c r="E79" s="1065"/>
      <c r="F79" s="1065"/>
      <c r="G79" s="114" t="s">
        <v>57</v>
      </c>
      <c r="H79" s="115">
        <v>33275</v>
      </c>
    </row>
    <row r="80" spans="1:8" ht="15" x14ac:dyDescent="0.25">
      <c r="A80" s="116">
        <v>51</v>
      </c>
      <c r="B80" s="1064" t="s">
        <v>227</v>
      </c>
      <c r="C80" s="1065"/>
      <c r="D80" s="1065"/>
      <c r="E80" s="1065"/>
      <c r="F80" s="1065"/>
      <c r="G80" s="114" t="s">
        <v>57</v>
      </c>
      <c r="H80" s="115">
        <v>25564</v>
      </c>
    </row>
    <row r="81" spans="1:8" ht="15" x14ac:dyDescent="0.25">
      <c r="A81" s="116">
        <v>52</v>
      </c>
      <c r="B81" s="1064" t="s">
        <v>228</v>
      </c>
      <c r="C81" s="1065"/>
      <c r="D81" s="1065"/>
      <c r="E81" s="1065"/>
      <c r="F81" s="1065"/>
      <c r="G81" s="114" t="s">
        <v>178</v>
      </c>
      <c r="H81" s="115">
        <v>166555</v>
      </c>
    </row>
    <row r="82" spans="1:8" ht="15" x14ac:dyDescent="0.25">
      <c r="A82" s="116">
        <v>53</v>
      </c>
      <c r="B82" s="1064" t="s">
        <v>229</v>
      </c>
      <c r="C82" s="1065"/>
      <c r="D82" s="1065"/>
      <c r="E82" s="1065"/>
      <c r="F82" s="1065"/>
      <c r="G82" s="114" t="s">
        <v>178</v>
      </c>
      <c r="H82" s="115">
        <f>59921*1.25</f>
        <v>74901.25</v>
      </c>
    </row>
    <row r="83" spans="1:8" ht="15" x14ac:dyDescent="0.25">
      <c r="A83" s="116">
        <v>54</v>
      </c>
      <c r="B83" s="1064" t="s">
        <v>230</v>
      </c>
      <c r="C83" s="1065"/>
      <c r="D83" s="1065"/>
      <c r="E83" s="1065"/>
      <c r="F83" s="1065"/>
      <c r="G83" s="114" t="s">
        <v>61</v>
      </c>
      <c r="H83" s="115">
        <v>40000</v>
      </c>
    </row>
    <row r="84" spans="1:8" ht="15" x14ac:dyDescent="0.25">
      <c r="A84" s="116">
        <v>55</v>
      </c>
      <c r="B84" s="1064" t="s">
        <v>231</v>
      </c>
      <c r="C84" s="1065"/>
      <c r="D84" s="1065"/>
      <c r="E84" s="1065"/>
      <c r="F84" s="1065"/>
      <c r="G84" s="114" t="s">
        <v>217</v>
      </c>
      <c r="H84" s="115">
        <v>13262</v>
      </c>
    </row>
    <row r="85" spans="1:8" ht="15" x14ac:dyDescent="0.25">
      <c r="A85" s="116">
        <v>56</v>
      </c>
      <c r="B85" s="1069" t="s">
        <v>232</v>
      </c>
      <c r="C85" s="1070"/>
      <c r="D85" s="1070"/>
      <c r="E85" s="1070"/>
      <c r="F85" s="1071"/>
      <c r="G85" s="114" t="s">
        <v>180</v>
      </c>
      <c r="H85" s="115">
        <v>38503</v>
      </c>
    </row>
    <row r="86" spans="1:8" ht="15" x14ac:dyDescent="0.25">
      <c r="A86" s="116">
        <v>57</v>
      </c>
      <c r="B86" s="1064" t="s">
        <v>233</v>
      </c>
      <c r="C86" s="1065"/>
      <c r="D86" s="1065"/>
      <c r="E86" s="1065"/>
      <c r="F86" s="1065"/>
      <c r="G86" s="114" t="s">
        <v>180</v>
      </c>
      <c r="H86" s="115">
        <v>1665715</v>
      </c>
    </row>
    <row r="87" spans="1:8" ht="15" x14ac:dyDescent="0.25">
      <c r="A87" s="116">
        <v>58</v>
      </c>
      <c r="B87" s="1064" t="s">
        <v>234</v>
      </c>
      <c r="C87" s="1065"/>
      <c r="D87" s="1065"/>
      <c r="E87" s="1065"/>
      <c r="F87" s="1065"/>
      <c r="G87" s="112" t="s">
        <v>235</v>
      </c>
      <c r="H87" s="113">
        <v>48530</v>
      </c>
    </row>
    <row r="88" spans="1:8" ht="15" x14ac:dyDescent="0.25">
      <c r="A88" s="116">
        <v>59</v>
      </c>
      <c r="B88" s="1064" t="s">
        <v>236</v>
      </c>
      <c r="C88" s="1065"/>
      <c r="D88" s="1065"/>
      <c r="E88" s="1065"/>
      <c r="F88" s="1065"/>
      <c r="G88" s="114" t="s">
        <v>57</v>
      </c>
      <c r="H88" s="115">
        <v>122888</v>
      </c>
    </row>
    <row r="89" spans="1:8" ht="15" x14ac:dyDescent="0.25">
      <c r="A89" s="116">
        <v>60</v>
      </c>
      <c r="B89" s="1069" t="s">
        <v>237</v>
      </c>
      <c r="C89" s="1070"/>
      <c r="D89" s="1070"/>
      <c r="E89" s="1070"/>
      <c r="F89" s="1071"/>
      <c r="G89" s="116" t="s">
        <v>238</v>
      </c>
      <c r="H89" s="115">
        <v>5684</v>
      </c>
    </row>
    <row r="90" spans="1:8" ht="15" x14ac:dyDescent="0.25">
      <c r="A90" s="116">
        <v>61</v>
      </c>
      <c r="B90" s="1064" t="s">
        <v>239</v>
      </c>
      <c r="C90" s="1065"/>
      <c r="D90" s="1065"/>
      <c r="E90" s="1065"/>
      <c r="F90" s="1065"/>
      <c r="G90" s="114" t="s">
        <v>178</v>
      </c>
      <c r="H90" s="115">
        <v>92000</v>
      </c>
    </row>
    <row r="91" spans="1:8" ht="15" x14ac:dyDescent="0.25">
      <c r="A91" s="116">
        <v>62</v>
      </c>
      <c r="B91" s="1064" t="s">
        <v>240</v>
      </c>
      <c r="C91" s="1065"/>
      <c r="D91" s="1065"/>
      <c r="E91" s="1065"/>
      <c r="F91" s="1065"/>
      <c r="G91" s="114" t="s">
        <v>178</v>
      </c>
      <c r="H91" s="115">
        <v>220000</v>
      </c>
    </row>
    <row r="92" spans="1:8" ht="15" x14ac:dyDescent="0.25">
      <c r="A92" s="116">
        <v>63</v>
      </c>
      <c r="B92" s="1064" t="s">
        <v>241</v>
      </c>
      <c r="C92" s="1065"/>
      <c r="D92" s="1065"/>
      <c r="E92" s="1065"/>
      <c r="F92" s="1065"/>
      <c r="G92" s="114" t="s">
        <v>242</v>
      </c>
      <c r="H92" s="115">
        <v>8000</v>
      </c>
    </row>
    <row r="93" spans="1:8" ht="15" x14ac:dyDescent="0.25">
      <c r="A93" s="116">
        <v>64</v>
      </c>
      <c r="B93" s="1064" t="s">
        <v>243</v>
      </c>
      <c r="C93" s="1065"/>
      <c r="D93" s="1065"/>
      <c r="E93" s="1065"/>
      <c r="F93" s="1065"/>
      <c r="G93" s="114" t="s">
        <v>242</v>
      </c>
      <c r="H93" s="115">
        <v>8000</v>
      </c>
    </row>
    <row r="94" spans="1:8" ht="15" x14ac:dyDescent="0.25">
      <c r="A94" s="116">
        <v>65</v>
      </c>
      <c r="B94" s="1064" t="s">
        <v>244</v>
      </c>
      <c r="C94" s="1065"/>
      <c r="D94" s="1065"/>
      <c r="E94" s="1065"/>
      <c r="F94" s="1065"/>
      <c r="G94" s="114" t="s">
        <v>180</v>
      </c>
      <c r="H94" s="115">
        <v>48618</v>
      </c>
    </row>
    <row r="95" spans="1:8" ht="15" x14ac:dyDescent="0.25">
      <c r="A95" s="116">
        <v>66</v>
      </c>
      <c r="B95" s="1064" t="s">
        <v>245</v>
      </c>
      <c r="C95" s="1065"/>
      <c r="D95" s="1065"/>
      <c r="E95" s="1065"/>
      <c r="F95" s="1065"/>
      <c r="G95" s="114" t="s">
        <v>61</v>
      </c>
      <c r="H95" s="115"/>
    </row>
    <row r="96" spans="1:8" ht="15" x14ac:dyDescent="0.25">
      <c r="A96" s="116">
        <v>67</v>
      </c>
      <c r="B96" s="1064" t="s">
        <v>246</v>
      </c>
      <c r="C96" s="1065"/>
      <c r="D96" s="1065"/>
      <c r="E96" s="1065"/>
      <c r="F96" s="1065"/>
      <c r="G96" s="114" t="s">
        <v>180</v>
      </c>
      <c r="H96" s="115">
        <v>209577</v>
      </c>
    </row>
    <row r="97" spans="1:8" ht="15" x14ac:dyDescent="0.25">
      <c r="A97" s="116">
        <v>68</v>
      </c>
      <c r="B97" s="1069" t="s">
        <v>247</v>
      </c>
      <c r="C97" s="1070"/>
      <c r="D97" s="1070"/>
      <c r="E97" s="1070"/>
      <c r="F97" s="1071"/>
      <c r="G97" s="114" t="s">
        <v>182</v>
      </c>
      <c r="H97" s="115">
        <v>3112</v>
      </c>
    </row>
    <row r="98" spans="1:8" ht="15" x14ac:dyDescent="0.25">
      <c r="A98" s="116">
        <v>69</v>
      </c>
      <c r="B98" s="1069" t="s">
        <v>248</v>
      </c>
      <c r="C98" s="1070"/>
      <c r="D98" s="1070"/>
      <c r="E98" s="1070"/>
      <c r="F98" s="1071"/>
      <c r="G98" s="114" t="s">
        <v>182</v>
      </c>
      <c r="H98" s="115">
        <v>6115</v>
      </c>
    </row>
    <row r="99" spans="1:8" ht="15" x14ac:dyDescent="0.25">
      <c r="A99" s="116">
        <v>70</v>
      </c>
      <c r="B99" s="1064" t="s">
        <v>249</v>
      </c>
      <c r="C99" s="1065"/>
      <c r="D99" s="1065"/>
      <c r="E99" s="1065"/>
      <c r="F99" s="1065"/>
      <c r="G99" s="114" t="s">
        <v>171</v>
      </c>
      <c r="H99" s="115">
        <v>20500</v>
      </c>
    </row>
    <row r="100" spans="1:8" ht="15" x14ac:dyDescent="0.25">
      <c r="A100" s="116">
        <v>71</v>
      </c>
      <c r="B100" s="1064" t="s">
        <v>250</v>
      </c>
      <c r="C100" s="1065"/>
      <c r="D100" s="1065"/>
      <c r="E100" s="1065"/>
      <c r="F100" s="1065"/>
      <c r="G100" s="114" t="s">
        <v>57</v>
      </c>
      <c r="H100" s="115">
        <v>130846</v>
      </c>
    </row>
    <row r="101" spans="1:8" ht="15" x14ac:dyDescent="0.25">
      <c r="A101" s="116">
        <v>75</v>
      </c>
      <c r="B101" s="1069" t="s">
        <v>251</v>
      </c>
      <c r="C101" s="1070"/>
      <c r="D101" s="1070"/>
      <c r="E101" s="1070"/>
      <c r="F101" s="1071"/>
      <c r="G101" s="114" t="s">
        <v>57</v>
      </c>
      <c r="H101" s="115">
        <v>4537314</v>
      </c>
    </row>
    <row r="102" spans="1:8" ht="15" x14ac:dyDescent="0.25">
      <c r="A102" s="116">
        <v>76</v>
      </c>
      <c r="B102" s="1064" t="s">
        <v>252</v>
      </c>
      <c r="C102" s="1065"/>
      <c r="D102" s="1065"/>
      <c r="E102" s="1065"/>
      <c r="F102" s="1065"/>
      <c r="G102" s="114" t="s">
        <v>61</v>
      </c>
      <c r="H102" s="115">
        <v>110000</v>
      </c>
    </row>
    <row r="103" spans="1:8" ht="15" x14ac:dyDescent="0.25">
      <c r="A103" s="116">
        <v>77</v>
      </c>
      <c r="B103" s="1064" t="s">
        <v>253</v>
      </c>
      <c r="C103" s="1065"/>
      <c r="D103" s="1065"/>
      <c r="E103" s="1065"/>
      <c r="F103" s="1065"/>
      <c r="G103" s="114" t="s">
        <v>61</v>
      </c>
      <c r="H103" s="115">
        <v>190000</v>
      </c>
    </row>
    <row r="104" spans="1:8" ht="15" x14ac:dyDescent="0.25">
      <c r="A104" s="116">
        <v>78</v>
      </c>
      <c r="B104" s="1064" t="s">
        <v>254</v>
      </c>
      <c r="C104" s="1065"/>
      <c r="D104" s="1065"/>
      <c r="E104" s="1065"/>
      <c r="F104" s="1065"/>
      <c r="G104" s="114" t="s">
        <v>180</v>
      </c>
      <c r="H104" s="115">
        <v>112791</v>
      </c>
    </row>
    <row r="105" spans="1:8" ht="15" x14ac:dyDescent="0.25">
      <c r="A105" s="116">
        <v>79</v>
      </c>
      <c r="B105" s="1069" t="s">
        <v>255</v>
      </c>
      <c r="C105" s="1070"/>
      <c r="D105" s="1070"/>
      <c r="E105" s="1070"/>
      <c r="F105" s="1071"/>
      <c r="G105" s="114" t="s">
        <v>57</v>
      </c>
      <c r="H105" s="115">
        <v>9346</v>
      </c>
    </row>
    <row r="106" spans="1:8" ht="15" x14ac:dyDescent="0.25">
      <c r="A106" s="116">
        <v>80</v>
      </c>
      <c r="B106" s="1069" t="s">
        <v>256</v>
      </c>
      <c r="C106" s="1070"/>
      <c r="D106" s="1070"/>
      <c r="E106" s="1070"/>
      <c r="F106" s="1071"/>
      <c r="G106" s="114" t="s">
        <v>57</v>
      </c>
      <c r="H106" s="115">
        <v>35758</v>
      </c>
    </row>
    <row r="107" spans="1:8" ht="15.75" thickBot="1" x14ac:dyDescent="0.3">
      <c r="A107" s="116">
        <v>81</v>
      </c>
      <c r="B107" s="1069" t="s">
        <v>257</v>
      </c>
      <c r="C107" s="1070"/>
      <c r="D107" s="1070"/>
      <c r="E107" s="1070"/>
      <c r="F107" s="1071"/>
      <c r="G107" s="114" t="s">
        <v>57</v>
      </c>
      <c r="H107" s="115">
        <v>86896</v>
      </c>
    </row>
    <row r="108" spans="1:8" ht="13.5" thickBot="1" x14ac:dyDescent="0.25">
      <c r="A108" s="1030" t="s">
        <v>167</v>
      </c>
      <c r="B108" s="1031"/>
      <c r="C108" s="1031"/>
      <c r="D108" s="1031"/>
      <c r="E108" s="1031"/>
      <c r="F108" s="1031"/>
      <c r="G108" s="1031"/>
      <c r="H108" s="1032"/>
    </row>
    <row r="109" spans="1:8" ht="13.5" thickBot="1" x14ac:dyDescent="0.25">
      <c r="A109" s="38" t="s">
        <v>84</v>
      </c>
      <c r="B109" s="1006" t="s">
        <v>56</v>
      </c>
      <c r="C109" s="1044"/>
      <c r="D109" s="1044"/>
      <c r="E109" s="1044"/>
      <c r="F109" s="1007"/>
      <c r="G109" s="111" t="s">
        <v>168</v>
      </c>
      <c r="H109" s="53" t="s">
        <v>169</v>
      </c>
    </row>
    <row r="110" spans="1:8" ht="15" x14ac:dyDescent="0.25">
      <c r="A110" s="116">
        <v>82</v>
      </c>
      <c r="B110" s="1069" t="s">
        <v>258</v>
      </c>
      <c r="C110" s="1070"/>
      <c r="D110" s="1070"/>
      <c r="E110" s="1070"/>
      <c r="F110" s="1071"/>
      <c r="G110" s="114" t="s">
        <v>57</v>
      </c>
      <c r="H110" s="115">
        <v>23031</v>
      </c>
    </row>
    <row r="111" spans="1:8" ht="15" x14ac:dyDescent="0.25">
      <c r="A111" s="116">
        <v>83</v>
      </c>
      <c r="B111" s="1069" t="s">
        <v>259</v>
      </c>
      <c r="C111" s="1070"/>
      <c r="D111" s="1070"/>
      <c r="E111" s="1070"/>
      <c r="F111" s="1071"/>
      <c r="G111" s="114" t="s">
        <v>57</v>
      </c>
      <c r="H111" s="115">
        <v>189628</v>
      </c>
    </row>
    <row r="112" spans="1:8" ht="15" x14ac:dyDescent="0.25">
      <c r="A112" s="116">
        <v>84</v>
      </c>
      <c r="B112" s="1069" t="s">
        <v>260</v>
      </c>
      <c r="C112" s="1070"/>
      <c r="D112" s="1070"/>
      <c r="E112" s="1070"/>
      <c r="F112" s="1071"/>
      <c r="G112" s="114" t="s">
        <v>57</v>
      </c>
      <c r="H112" s="115">
        <v>80857</v>
      </c>
    </row>
    <row r="113" spans="1:8" ht="15" x14ac:dyDescent="0.25">
      <c r="A113" s="116">
        <v>85</v>
      </c>
      <c r="B113" s="1064" t="s">
        <v>261</v>
      </c>
      <c r="C113" s="1065"/>
      <c r="D113" s="1065"/>
      <c r="E113" s="1065"/>
      <c r="F113" s="1065"/>
      <c r="G113" s="114" t="s">
        <v>238</v>
      </c>
      <c r="H113" s="115">
        <v>233614</v>
      </c>
    </row>
    <row r="114" spans="1:8" ht="15" x14ac:dyDescent="0.25">
      <c r="A114" s="116">
        <v>86</v>
      </c>
      <c r="B114" s="1064" t="s">
        <v>262</v>
      </c>
      <c r="C114" s="1065"/>
      <c r="D114" s="1065"/>
      <c r="E114" s="1065"/>
      <c r="F114" s="1065"/>
      <c r="G114" s="114" t="s">
        <v>238</v>
      </c>
      <c r="H114" s="115">
        <v>268656</v>
      </c>
    </row>
    <row r="115" spans="1:8" ht="15" x14ac:dyDescent="0.25">
      <c r="A115" s="116">
        <v>87</v>
      </c>
      <c r="B115" s="1064" t="s">
        <v>263</v>
      </c>
      <c r="C115" s="1065"/>
      <c r="D115" s="1065"/>
      <c r="E115" s="1065"/>
      <c r="F115" s="1065"/>
      <c r="G115" s="114" t="s">
        <v>238</v>
      </c>
      <c r="H115" s="115">
        <v>101324</v>
      </c>
    </row>
    <row r="116" spans="1:8" ht="15" x14ac:dyDescent="0.25">
      <c r="A116" s="116">
        <v>88</v>
      </c>
      <c r="B116" s="1064" t="s">
        <v>264</v>
      </c>
      <c r="C116" s="1065"/>
      <c r="D116" s="1065"/>
      <c r="E116" s="1065"/>
      <c r="F116" s="1065"/>
      <c r="G116" s="114" t="s">
        <v>238</v>
      </c>
      <c r="H116" s="115">
        <v>59540</v>
      </c>
    </row>
    <row r="117" spans="1:8" ht="15" x14ac:dyDescent="0.25">
      <c r="A117" s="116">
        <v>89</v>
      </c>
      <c r="B117" s="1064" t="s">
        <v>265</v>
      </c>
      <c r="C117" s="1065"/>
      <c r="D117" s="1065"/>
      <c r="E117" s="1065"/>
      <c r="F117" s="1065"/>
      <c r="G117" s="114" t="s">
        <v>238</v>
      </c>
      <c r="H117" s="115">
        <v>26466</v>
      </c>
    </row>
    <row r="118" spans="1:8" ht="15" x14ac:dyDescent="0.25">
      <c r="A118" s="116">
        <v>90</v>
      </c>
      <c r="B118" s="1064" t="s">
        <v>266</v>
      </c>
      <c r="C118" s="1065"/>
      <c r="D118" s="1065"/>
      <c r="E118" s="1065"/>
      <c r="F118" s="1065"/>
      <c r="G118" s="114" t="s">
        <v>238</v>
      </c>
      <c r="H118" s="115">
        <v>53335</v>
      </c>
    </row>
    <row r="119" spans="1:8" ht="15" x14ac:dyDescent="0.25">
      <c r="A119" s="116">
        <v>91</v>
      </c>
      <c r="B119" s="1064" t="s">
        <v>267</v>
      </c>
      <c r="C119" s="1065"/>
      <c r="D119" s="1065"/>
      <c r="E119" s="1065"/>
      <c r="F119" s="1065"/>
      <c r="G119" s="114" t="s">
        <v>238</v>
      </c>
      <c r="H119" s="115">
        <v>233614</v>
      </c>
    </row>
    <row r="120" spans="1:8" ht="15" x14ac:dyDescent="0.25">
      <c r="A120" s="116">
        <v>92</v>
      </c>
      <c r="B120" s="1064" t="s">
        <v>268</v>
      </c>
      <c r="C120" s="1065"/>
      <c r="D120" s="1065"/>
      <c r="E120" s="1065"/>
      <c r="F120" s="1065"/>
      <c r="G120" s="114" t="s">
        <v>238</v>
      </c>
      <c r="H120" s="115">
        <v>283576</v>
      </c>
    </row>
    <row r="121" spans="1:8" ht="15" x14ac:dyDescent="0.25">
      <c r="A121" s="116">
        <v>93</v>
      </c>
      <c r="B121" s="1069" t="s">
        <v>269</v>
      </c>
      <c r="C121" s="1070"/>
      <c r="D121" s="1070"/>
      <c r="E121" s="1070"/>
      <c r="F121" s="1071"/>
      <c r="G121" s="114" t="s">
        <v>182</v>
      </c>
      <c r="H121" s="117">
        <v>6667</v>
      </c>
    </row>
    <row r="122" spans="1:8" ht="15" x14ac:dyDescent="0.25">
      <c r="A122" s="116">
        <v>94</v>
      </c>
      <c r="B122" s="1069" t="s">
        <v>270</v>
      </c>
      <c r="C122" s="1070"/>
      <c r="D122" s="1070"/>
      <c r="E122" s="1070"/>
      <c r="F122" s="1071"/>
      <c r="G122" s="114" t="s">
        <v>182</v>
      </c>
      <c r="H122" s="115">
        <v>12959</v>
      </c>
    </row>
    <row r="123" spans="1:8" ht="15" x14ac:dyDescent="0.25">
      <c r="A123" s="116">
        <v>95</v>
      </c>
      <c r="B123" s="1069" t="s">
        <v>271</v>
      </c>
      <c r="C123" s="1070"/>
      <c r="D123" s="1070"/>
      <c r="E123" s="1070"/>
      <c r="F123" s="1071"/>
      <c r="G123" s="114" t="s">
        <v>182</v>
      </c>
      <c r="H123" s="115">
        <v>19250</v>
      </c>
    </row>
    <row r="124" spans="1:8" ht="15" x14ac:dyDescent="0.25">
      <c r="A124" s="116">
        <v>96</v>
      </c>
      <c r="B124" s="1069" t="s">
        <v>272</v>
      </c>
      <c r="C124" s="1070"/>
      <c r="D124" s="1070"/>
      <c r="E124" s="1070"/>
      <c r="F124" s="1071"/>
      <c r="G124" s="114" t="s">
        <v>182</v>
      </c>
      <c r="H124" s="115">
        <v>37915</v>
      </c>
    </row>
    <row r="125" spans="1:8" ht="15" x14ac:dyDescent="0.25">
      <c r="A125" s="116">
        <v>97</v>
      </c>
      <c r="B125" s="1064" t="s">
        <v>273</v>
      </c>
      <c r="C125" s="1065"/>
      <c r="D125" s="1065"/>
      <c r="E125" s="1065"/>
      <c r="F125" s="1065"/>
      <c r="G125" s="114" t="s">
        <v>57</v>
      </c>
      <c r="H125" s="115">
        <v>6631</v>
      </c>
    </row>
    <row r="126" spans="1:8" ht="15" x14ac:dyDescent="0.25">
      <c r="A126" s="116">
        <v>98</v>
      </c>
      <c r="B126" s="1064" t="s">
        <v>274</v>
      </c>
      <c r="C126" s="1065"/>
      <c r="D126" s="1065"/>
      <c r="E126" s="1065"/>
      <c r="F126" s="1065"/>
      <c r="G126" s="114" t="s">
        <v>57</v>
      </c>
      <c r="H126" s="115">
        <v>32499</v>
      </c>
    </row>
    <row r="127" spans="1:8" ht="15" x14ac:dyDescent="0.25">
      <c r="A127" s="116">
        <v>99</v>
      </c>
      <c r="B127" s="1064" t="s">
        <v>275</v>
      </c>
      <c r="C127" s="1065"/>
      <c r="D127" s="1065"/>
      <c r="E127" s="1065"/>
      <c r="F127" s="1065"/>
      <c r="G127" s="114" t="s">
        <v>57</v>
      </c>
      <c r="H127" s="115">
        <v>70600</v>
      </c>
    </row>
    <row r="128" spans="1:8" ht="15" x14ac:dyDescent="0.25">
      <c r="A128" s="116">
        <v>100</v>
      </c>
      <c r="B128" s="1064" t="s">
        <v>276</v>
      </c>
      <c r="C128" s="1065"/>
      <c r="D128" s="1065"/>
      <c r="E128" s="1065"/>
      <c r="F128" s="1065"/>
      <c r="G128" s="114" t="s">
        <v>180</v>
      </c>
      <c r="H128" s="115">
        <v>108472</v>
      </c>
    </row>
    <row r="129" spans="1:8" ht="15" x14ac:dyDescent="0.25">
      <c r="A129" s="116">
        <v>101</v>
      </c>
      <c r="B129" s="1064" t="s">
        <v>277</v>
      </c>
      <c r="C129" s="1065"/>
      <c r="D129" s="1065"/>
      <c r="E129" s="1065"/>
      <c r="F129" s="1065"/>
      <c r="G129" s="114" t="s">
        <v>180</v>
      </c>
      <c r="H129" s="115">
        <v>108475</v>
      </c>
    </row>
    <row r="130" spans="1:8" ht="15" x14ac:dyDescent="0.25">
      <c r="A130" s="116">
        <v>102</v>
      </c>
      <c r="B130" s="1064" t="s">
        <v>278</v>
      </c>
      <c r="C130" s="1065"/>
      <c r="D130" s="1065"/>
      <c r="E130" s="1065"/>
      <c r="F130" s="1065"/>
      <c r="G130" s="114" t="s">
        <v>180</v>
      </c>
      <c r="H130" s="115">
        <v>124490</v>
      </c>
    </row>
    <row r="131" spans="1:8" ht="15" x14ac:dyDescent="0.25">
      <c r="A131" s="116">
        <v>103</v>
      </c>
      <c r="B131" s="1064" t="s">
        <v>279</v>
      </c>
      <c r="C131" s="1065"/>
      <c r="D131" s="1065"/>
      <c r="E131" s="1065"/>
      <c r="F131" s="1065"/>
      <c r="G131" s="114" t="s">
        <v>180</v>
      </c>
      <c r="H131" s="115">
        <v>560203</v>
      </c>
    </row>
  </sheetData>
  <mergeCells count="145">
    <mergeCell ref="B118:F118"/>
    <mergeCell ref="B119:F119"/>
    <mergeCell ref="B120:F120"/>
    <mergeCell ref="B121:F121"/>
    <mergeCell ref="B122:F122"/>
    <mergeCell ref="B112:F112"/>
    <mergeCell ref="B113:F113"/>
    <mergeCell ref="B114:F114"/>
    <mergeCell ref="B115:F115"/>
    <mergeCell ref="B116:F116"/>
    <mergeCell ref="B117:F117"/>
    <mergeCell ref="B128:F128"/>
    <mergeCell ref="B129:F129"/>
    <mergeCell ref="B130:F130"/>
    <mergeCell ref="B131:F131"/>
    <mergeCell ref="B123:F123"/>
    <mergeCell ref="B124:F124"/>
    <mergeCell ref="B125:F125"/>
    <mergeCell ref="B126:F126"/>
    <mergeCell ref="B127:F127"/>
    <mergeCell ref="B110:F110"/>
    <mergeCell ref="B111:F111"/>
    <mergeCell ref="B102:F102"/>
    <mergeCell ref="B103:F103"/>
    <mergeCell ref="B104:F104"/>
    <mergeCell ref="A108:H108"/>
    <mergeCell ref="B109:F109"/>
    <mergeCell ref="B99:F99"/>
    <mergeCell ref="B100:F100"/>
    <mergeCell ref="B101:F101"/>
    <mergeCell ref="B105:F105"/>
    <mergeCell ref="B106:F106"/>
    <mergeCell ref="B107:F107"/>
    <mergeCell ref="B95:F95"/>
    <mergeCell ref="B96:F96"/>
    <mergeCell ref="B97:F97"/>
    <mergeCell ref="B98:F98"/>
    <mergeCell ref="B91:F91"/>
    <mergeCell ref="B92:F92"/>
    <mergeCell ref="B93:F93"/>
    <mergeCell ref="B94:F94"/>
    <mergeCell ref="B87:F87"/>
    <mergeCell ref="B88:F88"/>
    <mergeCell ref="B89:F89"/>
    <mergeCell ref="B90:F90"/>
    <mergeCell ref="B85:F85"/>
    <mergeCell ref="B86:F86"/>
    <mergeCell ref="B82:F82"/>
    <mergeCell ref="B83:F83"/>
    <mergeCell ref="B84:F84"/>
    <mergeCell ref="B78:F78"/>
    <mergeCell ref="B79:F79"/>
    <mergeCell ref="B80:F80"/>
    <mergeCell ref="B81:F81"/>
    <mergeCell ref="B74:F74"/>
    <mergeCell ref="B75:F75"/>
    <mergeCell ref="B76:F76"/>
    <mergeCell ref="B77:F77"/>
    <mergeCell ref="B71:F71"/>
    <mergeCell ref="B72:F72"/>
    <mergeCell ref="B73:F73"/>
    <mergeCell ref="B65:F65"/>
    <mergeCell ref="B66:F66"/>
    <mergeCell ref="B67:F67"/>
    <mergeCell ref="B68:F68"/>
    <mergeCell ref="B69:F69"/>
    <mergeCell ref="B70:F70"/>
    <mergeCell ref="B60:F60"/>
    <mergeCell ref="B61:F61"/>
    <mergeCell ref="B62:F62"/>
    <mergeCell ref="B63:F63"/>
    <mergeCell ref="B64:F64"/>
    <mergeCell ref="B57:F57"/>
    <mergeCell ref="B58:F58"/>
    <mergeCell ref="B59:F59"/>
    <mergeCell ref="B48:F48"/>
    <mergeCell ref="B49:F49"/>
    <mergeCell ref="B50:F50"/>
    <mergeCell ref="B51:F51"/>
    <mergeCell ref="B52:F52"/>
    <mergeCell ref="B53:F53"/>
    <mergeCell ref="B44:F44"/>
    <mergeCell ref="B45:F45"/>
    <mergeCell ref="B46:F46"/>
    <mergeCell ref="B47:F47"/>
    <mergeCell ref="B40:F40"/>
    <mergeCell ref="B41:F41"/>
    <mergeCell ref="B42:F42"/>
    <mergeCell ref="B43:F43"/>
    <mergeCell ref="B54:F54"/>
    <mergeCell ref="B35:F35"/>
    <mergeCell ref="B36:F36"/>
    <mergeCell ref="B37:F37"/>
    <mergeCell ref="B38:F38"/>
    <mergeCell ref="B39:F39"/>
    <mergeCell ref="B30:F30"/>
    <mergeCell ref="B31:F31"/>
    <mergeCell ref="B32:F32"/>
    <mergeCell ref="B33:F33"/>
    <mergeCell ref="B34:F34"/>
    <mergeCell ref="A24:D24"/>
    <mergeCell ref="F24:G24"/>
    <mergeCell ref="A26:H26"/>
    <mergeCell ref="B27:F27"/>
    <mergeCell ref="B28:F28"/>
    <mergeCell ref="B29:F29"/>
    <mergeCell ref="A21:D21"/>
    <mergeCell ref="F21:G21"/>
    <mergeCell ref="A22:D22"/>
    <mergeCell ref="F22:G22"/>
    <mergeCell ref="A23:D23"/>
    <mergeCell ref="F23:G23"/>
    <mergeCell ref="F19:G19"/>
    <mergeCell ref="A20:D20"/>
    <mergeCell ref="F20:G20"/>
    <mergeCell ref="A15:D15"/>
    <mergeCell ref="F15:G15"/>
    <mergeCell ref="A16:D16"/>
    <mergeCell ref="F16:G16"/>
    <mergeCell ref="A17:D17"/>
    <mergeCell ref="F17:G17"/>
    <mergeCell ref="B1:H1"/>
    <mergeCell ref="A3:H3"/>
    <mergeCell ref="A5:B5"/>
    <mergeCell ref="A6:B6"/>
    <mergeCell ref="A7:B7"/>
    <mergeCell ref="A8:D8"/>
    <mergeCell ref="F8:G8"/>
    <mergeCell ref="A55:H55"/>
    <mergeCell ref="B56:F56"/>
    <mergeCell ref="A12:D12"/>
    <mergeCell ref="F12:G12"/>
    <mergeCell ref="A13:D13"/>
    <mergeCell ref="F13:G13"/>
    <mergeCell ref="A14:D14"/>
    <mergeCell ref="F14:G14"/>
    <mergeCell ref="A9:D9"/>
    <mergeCell ref="F9:G9"/>
    <mergeCell ref="A10:D10"/>
    <mergeCell ref="F10:G10"/>
    <mergeCell ref="A11:D11"/>
    <mergeCell ref="F11:G11"/>
    <mergeCell ref="A18:D18"/>
    <mergeCell ref="F18:G18"/>
    <mergeCell ref="A19:D19"/>
  </mergeCells>
  <printOptions horizontalCentered="1"/>
  <pageMargins left="0.70866141732283472" right="0.70866141732283472" top="0.74803149606299213" bottom="0.74803149606299213" header="0.31496062992125984" footer="0.31496062992125984"/>
  <pageSetup paperSize="9" scale="84" orientation="portrait" r:id="rId1"/>
  <rowBreaks count="1" manualBreakCount="1">
    <brk id="107" max="7" man="1"/>
  </rowBreaks>
  <ignoredErrors>
    <ignoredError sqref="E22:F22 E14:F14"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12</vt:i4>
      </vt:variant>
    </vt:vector>
  </HeadingPairs>
  <TitlesOfParts>
    <vt:vector size="25" baseType="lpstr">
      <vt:lpstr>90 m</vt:lpstr>
      <vt:lpstr>40 m</vt:lpstr>
      <vt:lpstr>Resumen</vt:lpstr>
      <vt:lpstr>F.M</vt:lpstr>
      <vt:lpstr>Interventoria</vt:lpstr>
      <vt:lpstr>PRE Pozo Exploratorio</vt:lpstr>
      <vt:lpstr>PRE Ampliacion y completamiento</vt:lpstr>
      <vt:lpstr>AIU-Pozo Exploratorio</vt:lpstr>
      <vt:lpstr>AIU-Ampliacion-Comple</vt:lpstr>
      <vt:lpstr>APUs PE</vt:lpstr>
      <vt:lpstr>APUs AyC</vt:lpstr>
      <vt:lpstr>Factor Prestacional</vt:lpstr>
      <vt:lpstr>Insumos</vt:lpstr>
      <vt:lpstr>'AIU-Ampliacion-Comple'!Área_de_impresión</vt:lpstr>
      <vt:lpstr>'AIU-Pozo Exploratorio'!Área_de_impresión</vt:lpstr>
      <vt:lpstr>F.M!Área_de_impresión</vt:lpstr>
      <vt:lpstr>'Factor Prestacional'!Área_de_impresión</vt:lpstr>
      <vt:lpstr>Insumos!Área_de_impresión</vt:lpstr>
      <vt:lpstr>Interventoria!Área_de_impresión</vt:lpstr>
      <vt:lpstr>'PRE Ampliacion y completamiento'!Área_de_impresión</vt:lpstr>
      <vt:lpstr>'PRE Pozo Exploratorio'!Área_de_impresión</vt:lpstr>
      <vt:lpstr>Resumen!Área_de_impresión</vt:lpstr>
      <vt:lpstr>'AIU-Ampliacion-Comple'!CD</vt:lpstr>
      <vt:lpstr>'AIU-Pozo Exploratorio'!CD</vt:lpstr>
      <vt:lpstr>Interventoria!Títulos_a_imprimir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HGA</dc:creator>
  <cp:lastModifiedBy>Brenda Quinterp</cp:lastModifiedBy>
  <cp:lastPrinted>2023-04-12T14:28:21Z</cp:lastPrinted>
  <dcterms:created xsi:type="dcterms:W3CDTF">2019-02-25T17:56:08Z</dcterms:created>
  <dcterms:modified xsi:type="dcterms:W3CDTF">2023-04-18T02:25:56Z</dcterms:modified>
</cp:coreProperties>
</file>