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8_{96DB538F-1DD3-4E10-9FFA-D0FA5E62A0C1}" xr6:coauthVersionLast="47" xr6:coauthVersionMax="47" xr10:uidLastSave="{00000000-0000-0000-0000-000000000000}"/>
  <bookViews>
    <workbookView xWindow="-108" yWindow="-108" windowWidth="23256" windowHeight="12456" tabRatio="869" xr2:uid="{00000000-000D-0000-FFFF-FFFF00000000}"/>
  </bookViews>
  <sheets>
    <sheet name="Cons. Servicio Integral FPH-G3" sheetId="2" r:id="rId1"/>
    <sheet name="U.T. Ailanza Log. FP&amp;PS 2023" sheetId="7" r:id="rId2"/>
    <sheet name="U.T. Audiothunder 2023" sheetId="8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8" l="1"/>
  <c r="F5" i="8"/>
  <c r="F6" i="8"/>
  <c r="F7" i="8"/>
  <c r="F8" i="8"/>
  <c r="F9" i="8"/>
  <c r="H18" i="8" l="1"/>
  <c r="E18" i="8"/>
  <c r="D18" i="8"/>
  <c r="H17" i="8"/>
  <c r="E17" i="8"/>
  <c r="D17" i="8"/>
  <c r="H16" i="8"/>
  <c r="E16" i="8"/>
  <c r="D16" i="8"/>
  <c r="H15" i="8"/>
  <c r="E15" i="8"/>
  <c r="D15" i="8"/>
  <c r="H14" i="8"/>
  <c r="E14" i="8"/>
  <c r="D14" i="8"/>
  <c r="F10" i="8"/>
  <c r="F14" i="8"/>
  <c r="F15" i="7"/>
  <c r="E16" i="7"/>
  <c r="H18" i="7"/>
  <c r="E18" i="7"/>
  <c r="D18" i="7"/>
  <c r="H17" i="7"/>
  <c r="E17" i="7"/>
  <c r="D17" i="7"/>
  <c r="H16" i="7"/>
  <c r="D16" i="7"/>
  <c r="H15" i="7"/>
  <c r="E15" i="7"/>
  <c r="D15" i="7"/>
  <c r="H14" i="7"/>
  <c r="E14" i="7"/>
  <c r="D14" i="7"/>
  <c r="F10" i="7"/>
  <c r="F9" i="7"/>
  <c r="F8" i="7"/>
  <c r="F7" i="7"/>
  <c r="F6" i="7"/>
  <c r="F5" i="7"/>
  <c r="F4" i="7"/>
  <c r="F14" i="7" s="1"/>
  <c r="I14" i="7" s="1"/>
  <c r="H16" i="2"/>
  <c r="H18" i="2"/>
  <c r="H17" i="2"/>
  <c r="H15" i="2"/>
  <c r="H14" i="2"/>
  <c r="D16" i="2"/>
  <c r="F10" i="2"/>
  <c r="F15" i="8" l="1"/>
  <c r="I15" i="8" s="1"/>
  <c r="F18" i="8"/>
  <c r="I18" i="8" s="1"/>
  <c r="I14" i="8"/>
  <c r="F17" i="8"/>
  <c r="I17" i="8" s="1"/>
  <c r="F16" i="8"/>
  <c r="I16" i="8" s="1"/>
  <c r="I15" i="7"/>
  <c r="F18" i="7"/>
  <c r="I18" i="7" s="1"/>
  <c r="F17" i="7"/>
  <c r="I17" i="7" s="1"/>
  <c r="F16" i="7"/>
  <c r="I16" i="7" s="1"/>
  <c r="E18" i="2"/>
  <c r="D18" i="2"/>
  <c r="E17" i="2"/>
  <c r="D17" i="2"/>
  <c r="E15" i="2"/>
  <c r="D15" i="2"/>
  <c r="E14" i="2"/>
  <c r="D14" i="2"/>
  <c r="F9" i="2"/>
  <c r="F16" i="2" s="1"/>
  <c r="I16" i="2" s="1"/>
  <c r="F8" i="2"/>
  <c r="F7" i="2"/>
  <c r="F6" i="2"/>
  <c r="F5" i="2"/>
  <c r="F4" i="2"/>
  <c r="F14" i="2" s="1"/>
  <c r="I14" i="2" s="1"/>
  <c r="F17" i="2" l="1"/>
  <c r="I17" i="2" s="1"/>
  <c r="F15" i="2"/>
  <c r="I15" i="2" s="1"/>
  <c r="F18" i="2"/>
  <c r="I18" i="2" s="1"/>
</calcChain>
</file>

<file path=xl/sharedStrings.xml><?xml version="1.0" encoding="utf-8"?>
<sst xmlns="http://schemas.openxmlformats.org/spreadsheetml/2006/main" count="76" uniqueCount="30">
  <si>
    <t xml:space="preserve">ACTIVO CORRIENTE: </t>
  </si>
  <si>
    <t xml:space="preserve">ACTIVO TOTAL: </t>
  </si>
  <si>
    <t xml:space="preserve">PASIVO CORRIENTE: </t>
  </si>
  <si>
    <t>PASIVO TOTAL:</t>
  </si>
  <si>
    <t>PATRIMONIO:</t>
  </si>
  <si>
    <t xml:space="preserve">UTILIDAD/PERDIDA OPERACIONAL: </t>
  </si>
  <si>
    <t>GASTOS DE INTERESES:</t>
  </si>
  <si>
    <t>UT</t>
  </si>
  <si>
    <t>(ACI+AC2+AC3 ....)/ (PCI+PC2+PC3.....)</t>
  </si>
  <si>
    <t>(PT1+PT2+PT3 ....)/ (AT1+AT2+AT3.....)</t>
  </si>
  <si>
    <t>(UO1+UO2+Y03 .... ) / (Gl1+GI12+GI13...)</t>
  </si>
  <si>
    <t>(UO1+UO2+UO3....) / (P1+P12+P13...)</t>
  </si>
  <si>
    <t>(UO1+UO2+UO3.... ) / (AT1+AT2+AT3...)</t>
  </si>
  <si>
    <t>FUNDACION PAIS HUMANO</t>
  </si>
  <si>
    <t>FUNDACION G3</t>
  </si>
  <si>
    <t>CONSORCIO</t>
  </si>
  <si>
    <t>DANIEL ENRIQUE ORJUELA MEDINA</t>
  </si>
  <si>
    <t xml:space="preserve">CONSORCIO SERVICIO INTEGRAL FPH - G3 </t>
  </si>
  <si>
    <t>INDETERMINADO</t>
  </si>
  <si>
    <r>
      <rPr>
        <b/>
        <sz val="12"/>
        <color theme="1"/>
        <rFont val="Calibri"/>
        <family val="2"/>
        <scheme val="minor"/>
      </rPr>
      <t>LIQUIDEZ</t>
    </r>
    <r>
      <rPr>
        <sz val="11"/>
        <color theme="1"/>
        <rFont val="Calibri"/>
        <family val="2"/>
        <scheme val="minor"/>
      </rPr>
      <t xml:space="preserve">
activo corriente / pasivo corriente</t>
    </r>
  </si>
  <si>
    <r>
      <rPr>
        <b/>
        <sz val="12"/>
        <color theme="1"/>
        <rFont val="Calibri"/>
        <family val="2"/>
        <scheme val="minor"/>
      </rPr>
      <t>ENDEUDAMIENTO</t>
    </r>
    <r>
      <rPr>
        <sz val="11"/>
        <color theme="1"/>
        <rFont val="Calibri"/>
        <family val="2"/>
        <scheme val="minor"/>
      </rPr>
      <t xml:space="preserve">
pasivo total / activo total</t>
    </r>
  </si>
  <si>
    <r>
      <rPr>
        <b/>
        <sz val="12"/>
        <color theme="1"/>
        <rFont val="Calibri"/>
        <family val="2"/>
        <scheme val="minor"/>
      </rPr>
      <t>COBERTURA INT</t>
    </r>
    <r>
      <rPr>
        <sz val="11"/>
        <color theme="1"/>
        <rFont val="Calibri"/>
        <family val="2"/>
        <scheme val="minor"/>
      </rPr>
      <t xml:space="preserve">
Utilidad Operacional / gastos de intereses</t>
    </r>
  </si>
  <si>
    <r>
      <rPr>
        <b/>
        <sz val="12"/>
        <color theme="1"/>
        <rFont val="Calibri"/>
        <family val="2"/>
        <scheme val="minor"/>
      </rPr>
      <t>RENTAB PATR</t>
    </r>
    <r>
      <rPr>
        <sz val="11"/>
        <color theme="1"/>
        <rFont val="Calibri"/>
        <family val="2"/>
        <scheme val="minor"/>
      </rPr>
      <t xml:space="preserve">
utilidad operacional / patrimonio. </t>
    </r>
  </si>
  <si>
    <r>
      <rPr>
        <b/>
        <sz val="12"/>
        <color theme="1"/>
        <rFont val="Calibri"/>
        <family val="2"/>
        <scheme val="minor"/>
      </rPr>
      <t>RENTAB ACT</t>
    </r>
    <r>
      <rPr>
        <sz val="11"/>
        <color theme="1"/>
        <rFont val="Calibri"/>
        <family val="2"/>
        <scheme val="minor"/>
      </rPr>
      <t xml:space="preserve">
utilidad operacional dividida por el activo total. </t>
    </r>
  </si>
  <si>
    <t>PRUEBA</t>
  </si>
  <si>
    <t>FRESA PRODUCCIONES Y COMUNICACIONES S.A.S.</t>
  </si>
  <si>
    <t>UNION TEMPORAL ALIANZA LOGISTICA FP&amp;PS 2023</t>
  </si>
  <si>
    <t>PEOPLE SECURITY SAS</t>
  </si>
  <si>
    <t>UNION TEMPORAL AUDIOTHUNDER 2023</t>
  </si>
  <si>
    <t>AUDIO DAZ P A SYSTEM S A 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</si>
</sst>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#,##0.00;[Red]\-&quot;$&quot;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43" fontId="0" fillId="0" borderId="1" xfId="1" applyFont="1" applyBorder="1" applyAlignment="1">
      <alignment horizontal="right" vertical="center"/>
    </xf>
    <xf numFmtId="43" fontId="0" fillId="0" borderId="1" xfId="1" applyFont="1" applyFill="1" applyBorder="1" applyAlignment="1">
      <alignment horizontal="right" vertical="center"/>
    </xf>
    <xf numFmtId="10" fontId="0" fillId="0" borderId="1" xfId="2" applyNumberFormat="1" applyFont="1" applyBorder="1" applyAlignment="1">
      <alignment horizontal="right" vertical="center"/>
    </xf>
    <xf numFmtId="10" fontId="0" fillId="0" borderId="1" xfId="2" applyNumberFormat="1" applyFont="1" applyFill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43" fontId="2" fillId="0" borderId="0" xfId="1" applyFont="1" applyFill="1" applyBorder="1" applyAlignment="1">
      <alignment horizontal="right" vertical="center"/>
    </xf>
    <xf numFmtId="43" fontId="2" fillId="0" borderId="0" xfId="0" applyNumberFormat="1" applyFont="1"/>
    <xf numFmtId="10" fontId="2" fillId="0" borderId="0" xfId="2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="85" zoomScaleNormal="85" workbookViewId="0">
      <selection activeCell="F13" sqref="F13"/>
    </sheetView>
  </sheetViews>
  <sheetFormatPr baseColWidth="10" defaultRowHeight="14.4" x14ac:dyDescent="0.3"/>
  <cols>
    <col min="1" max="1" width="49.33203125" customWidth="1"/>
    <col min="2" max="2" width="37.6640625" customWidth="1"/>
    <col min="3" max="3" width="2.88671875" customWidth="1"/>
    <col min="4" max="5" width="16.44140625" bestFit="1" customWidth="1"/>
    <col min="6" max="6" width="17" customWidth="1"/>
    <col min="7" max="7" width="4.44140625" customWidth="1"/>
    <col min="8" max="9" width="11.44140625"/>
    <col min="13" max="13" width="46.44140625" bestFit="1" customWidth="1"/>
  </cols>
  <sheetData>
    <row r="1" spans="1:14" ht="15.6" x14ac:dyDescent="0.3">
      <c r="D1" s="23" t="s">
        <v>17</v>
      </c>
      <c r="E1" s="23"/>
      <c r="F1" s="23"/>
    </row>
    <row r="2" spans="1:14" s="4" customFormat="1" ht="28.8" x14ac:dyDescent="0.3">
      <c r="B2" s="5"/>
      <c r="D2" s="6" t="s">
        <v>14</v>
      </c>
      <c r="E2" s="6" t="s">
        <v>13</v>
      </c>
      <c r="F2" s="7" t="s">
        <v>15</v>
      </c>
      <c r="G2" s="8"/>
    </row>
    <row r="3" spans="1:14" x14ac:dyDescent="0.3">
      <c r="D3" s="21">
        <v>2021</v>
      </c>
      <c r="E3" s="21"/>
      <c r="F3" s="21"/>
    </row>
    <row r="4" spans="1:14" x14ac:dyDescent="0.3">
      <c r="B4" s="2" t="s">
        <v>0</v>
      </c>
      <c r="D4" s="3">
        <v>296850960</v>
      </c>
      <c r="E4" s="3">
        <v>590380241</v>
      </c>
      <c r="F4" s="3">
        <f>+D4+E4</f>
        <v>887231201</v>
      </c>
      <c r="M4" s="1"/>
      <c r="N4" s="1"/>
    </row>
    <row r="5" spans="1:14" x14ac:dyDescent="0.3">
      <c r="B5" s="2" t="s">
        <v>1</v>
      </c>
      <c r="D5" s="3">
        <v>308174379</v>
      </c>
      <c r="E5" s="3">
        <v>600276065</v>
      </c>
      <c r="F5" s="3">
        <f t="shared" ref="F5:F9" si="0">+D5+E5</f>
        <v>908450444</v>
      </c>
      <c r="M5" s="1"/>
      <c r="N5" s="1"/>
    </row>
    <row r="6" spans="1:14" x14ac:dyDescent="0.3">
      <c r="B6" s="2" t="s">
        <v>2</v>
      </c>
      <c r="D6" s="3">
        <v>40299075</v>
      </c>
      <c r="E6" s="3">
        <v>118281948</v>
      </c>
      <c r="F6" s="3">
        <f t="shared" si="0"/>
        <v>158581023</v>
      </c>
      <c r="M6" s="1"/>
      <c r="N6" s="1"/>
    </row>
    <row r="7" spans="1:14" x14ac:dyDescent="0.3">
      <c r="B7" s="2" t="s">
        <v>3</v>
      </c>
      <c r="D7" s="3">
        <v>118318851</v>
      </c>
      <c r="E7" s="3">
        <v>118483948</v>
      </c>
      <c r="F7" s="3">
        <f t="shared" si="0"/>
        <v>236802799</v>
      </c>
      <c r="M7" s="1"/>
      <c r="N7" s="1"/>
    </row>
    <row r="8" spans="1:14" x14ac:dyDescent="0.3">
      <c r="B8" s="2" t="s">
        <v>4</v>
      </c>
      <c r="D8" s="3">
        <v>189855528</v>
      </c>
      <c r="E8" s="3">
        <v>481792117</v>
      </c>
      <c r="F8" s="3">
        <f t="shared" si="0"/>
        <v>671647645</v>
      </c>
      <c r="M8" s="1"/>
      <c r="N8" s="1"/>
    </row>
    <row r="9" spans="1:14" x14ac:dyDescent="0.3">
      <c r="B9" s="2" t="s">
        <v>5</v>
      </c>
      <c r="D9" s="3">
        <v>157782685</v>
      </c>
      <c r="E9" s="3">
        <v>80354464</v>
      </c>
      <c r="F9" s="3">
        <f t="shared" si="0"/>
        <v>238137149</v>
      </c>
      <c r="M9" s="1"/>
      <c r="N9" s="1"/>
    </row>
    <row r="10" spans="1:14" x14ac:dyDescent="0.3">
      <c r="B10" s="2" t="s">
        <v>6</v>
      </c>
      <c r="D10" s="3">
        <v>2869734</v>
      </c>
      <c r="E10" s="3"/>
      <c r="F10" s="3">
        <f>+D10+E10</f>
        <v>2869734</v>
      </c>
      <c r="M10" s="1"/>
      <c r="N10" s="1"/>
    </row>
    <row r="11" spans="1:14" x14ac:dyDescent="0.3">
      <c r="D11" s="1"/>
    </row>
    <row r="13" spans="1:14" ht="28.8" x14ac:dyDescent="0.3">
      <c r="D13" s="6" t="s">
        <v>14</v>
      </c>
      <c r="E13" s="6" t="s">
        <v>13</v>
      </c>
      <c r="F13" s="7" t="s">
        <v>15</v>
      </c>
      <c r="H13" s="22" t="s">
        <v>24</v>
      </c>
      <c r="I13" s="22"/>
    </row>
    <row r="14" spans="1:14" ht="30" x14ac:dyDescent="0.3">
      <c r="A14" s="9" t="s">
        <v>19</v>
      </c>
      <c r="B14" s="9" t="s">
        <v>8</v>
      </c>
      <c r="C14" s="2"/>
      <c r="D14" s="10">
        <f>+D4/D6</f>
        <v>7.3661978593801472</v>
      </c>
      <c r="E14" s="10">
        <f t="shared" ref="E14" si="1">+E4/E6</f>
        <v>4.9912962289055303</v>
      </c>
      <c r="F14" s="11">
        <f>+F4/F6</f>
        <v>5.5948132015770895</v>
      </c>
      <c r="G14" s="16"/>
      <c r="H14" s="18">
        <f>+(D4+E4)/(D6+E6)</f>
        <v>5.5948132015770895</v>
      </c>
      <c r="I14" s="19">
        <f>+F14-H14</f>
        <v>0</v>
      </c>
    </row>
    <row r="15" spans="1:14" ht="30" x14ac:dyDescent="0.3">
      <c r="A15" s="9" t="s">
        <v>20</v>
      </c>
      <c r="B15" s="9" t="s">
        <v>9</v>
      </c>
      <c r="C15" s="2"/>
      <c r="D15" s="12">
        <f>+D7/D5</f>
        <v>0.38393474299821662</v>
      </c>
      <c r="E15" s="12">
        <f t="shared" ref="E15:F15" si="2">+E7/E5</f>
        <v>0.19738242936606176</v>
      </c>
      <c r="F15" s="13">
        <f t="shared" si="2"/>
        <v>0.26066672162912169</v>
      </c>
      <c r="G15" s="16"/>
      <c r="H15" s="20">
        <f>+(D7+E7)/(D5+E5)</f>
        <v>0.26066672162912169</v>
      </c>
      <c r="I15" s="19">
        <f t="shared" ref="I15:I18" si="3">+F15-H15</f>
        <v>0</v>
      </c>
    </row>
    <row r="16" spans="1:14" ht="30" x14ac:dyDescent="0.3">
      <c r="A16" s="9" t="s">
        <v>21</v>
      </c>
      <c r="B16" s="14" t="s">
        <v>10</v>
      </c>
      <c r="C16" s="2"/>
      <c r="D16" s="10">
        <f>+D9/D10</f>
        <v>54.981641155591426</v>
      </c>
      <c r="E16" s="15" t="s">
        <v>18</v>
      </c>
      <c r="F16" s="11">
        <f t="shared" ref="F16" si="4">+F9/F10</f>
        <v>82.982307419433297</v>
      </c>
      <c r="G16" s="16"/>
      <c r="H16" s="18">
        <f>+(D9+E9)/(D10+E10)</f>
        <v>82.982307419433297</v>
      </c>
      <c r="I16" s="19">
        <f t="shared" si="3"/>
        <v>0</v>
      </c>
    </row>
    <row r="17" spans="1:9" ht="30" x14ac:dyDescent="0.3">
      <c r="A17" s="9" t="s">
        <v>22</v>
      </c>
      <c r="B17" s="9" t="s">
        <v>11</v>
      </c>
      <c r="C17" s="2"/>
      <c r="D17" s="12">
        <f>+D9/D8</f>
        <v>0.83106711014493084</v>
      </c>
      <c r="E17" s="12">
        <f t="shared" ref="E17:F17" si="5">+E9/E8</f>
        <v>0.16678243824400307</v>
      </c>
      <c r="F17" s="13">
        <f t="shared" si="5"/>
        <v>0.35455666490128168</v>
      </c>
      <c r="G17" s="17"/>
      <c r="H17" s="20">
        <f>+(D9+E9)/(D8+E8)</f>
        <v>0.35455666490128168</v>
      </c>
      <c r="I17" s="19">
        <f t="shared" si="3"/>
        <v>0</v>
      </c>
    </row>
    <row r="18" spans="1:9" ht="30" x14ac:dyDescent="0.3">
      <c r="A18" s="9" t="s">
        <v>23</v>
      </c>
      <c r="B18" s="9" t="s">
        <v>12</v>
      </c>
      <c r="C18" s="2"/>
      <c r="D18" s="12">
        <f>+D9/D5</f>
        <v>0.51199157279716623</v>
      </c>
      <c r="E18" s="12">
        <f t="shared" ref="E18:F18" si="6">+E9/E5</f>
        <v>0.13386251540780658</v>
      </c>
      <c r="F18" s="13">
        <f t="shared" si="6"/>
        <v>0.26213554142970952</v>
      </c>
      <c r="G18" s="16"/>
      <c r="H18" s="20">
        <f>+(D9+E9)/(D5+E5)</f>
        <v>0.26213554142970952</v>
      </c>
      <c r="I18" s="19">
        <f t="shared" si="3"/>
        <v>0</v>
      </c>
    </row>
  </sheetData>
  <mergeCells count="3">
    <mergeCell ref="D3:F3"/>
    <mergeCell ref="H13:I13"/>
    <mergeCell ref="D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8"/>
  <sheetViews>
    <sheetView zoomScale="85" zoomScaleNormal="85" workbookViewId="0">
      <selection activeCell="E24" sqref="E24"/>
    </sheetView>
  </sheetViews>
  <sheetFormatPr baseColWidth="10" defaultRowHeight="14.4" x14ac:dyDescent="0.3"/>
  <cols>
    <col min="1" max="1" width="49.33203125" customWidth="1"/>
    <col min="2" max="2" width="37.6640625" customWidth="1"/>
    <col min="3" max="3" width="2.88671875" customWidth="1"/>
    <col min="4" max="4" width="22" customWidth="1"/>
    <col min="5" max="5" width="16.44140625" bestFit="1" customWidth="1"/>
    <col min="6" max="6" width="17" customWidth="1"/>
    <col min="7" max="7" width="4.44140625" customWidth="1"/>
    <col min="8" max="9" width="11.44140625"/>
    <col min="12" max="12" width="16.44140625" bestFit="1" customWidth="1"/>
    <col min="13" max="13" width="46.44140625" bestFit="1" customWidth="1"/>
  </cols>
  <sheetData>
    <row r="1" spans="1:14" ht="15.6" x14ac:dyDescent="0.3">
      <c r="D1" s="23" t="s">
        <v>26</v>
      </c>
      <c r="E1" s="23"/>
      <c r="F1" s="23"/>
    </row>
    <row r="2" spans="1:14" s="4" customFormat="1" ht="28.8" x14ac:dyDescent="0.3">
      <c r="B2" s="5"/>
      <c r="D2" s="6" t="s">
        <v>25</v>
      </c>
      <c r="E2" s="6" t="s">
        <v>27</v>
      </c>
      <c r="F2" s="7" t="s">
        <v>7</v>
      </c>
      <c r="G2" s="8"/>
    </row>
    <row r="3" spans="1:14" x14ac:dyDescent="0.3">
      <c r="D3" s="21">
        <v>2021</v>
      </c>
      <c r="E3" s="21"/>
      <c r="F3" s="21"/>
    </row>
    <row r="4" spans="1:14" x14ac:dyDescent="0.3">
      <c r="B4" s="2" t="s">
        <v>0</v>
      </c>
      <c r="D4" s="3">
        <v>1090031206</v>
      </c>
      <c r="E4" s="3">
        <v>166243742</v>
      </c>
      <c r="F4" s="3">
        <f>+D4+E4</f>
        <v>1256274948</v>
      </c>
      <c r="L4" s="1"/>
      <c r="M4" s="1"/>
      <c r="N4" s="1"/>
    </row>
    <row r="5" spans="1:14" x14ac:dyDescent="0.3">
      <c r="B5" s="2" t="s">
        <v>1</v>
      </c>
      <c r="D5" s="3">
        <v>1683929023</v>
      </c>
      <c r="E5" s="3">
        <v>273730081</v>
      </c>
      <c r="F5" s="3">
        <f t="shared" ref="F5:F9" si="0">+D5+E5</f>
        <v>1957659104</v>
      </c>
      <c r="L5" s="1"/>
      <c r="M5" s="1"/>
      <c r="N5" s="1"/>
    </row>
    <row r="6" spans="1:14" x14ac:dyDescent="0.3">
      <c r="B6" s="2" t="s">
        <v>2</v>
      </c>
      <c r="D6" s="3">
        <v>449160482</v>
      </c>
      <c r="E6" s="3">
        <v>33235057</v>
      </c>
      <c r="F6" s="3">
        <f t="shared" si="0"/>
        <v>482395539</v>
      </c>
      <c r="L6" s="1"/>
      <c r="M6" s="1"/>
      <c r="N6" s="1"/>
    </row>
    <row r="7" spans="1:14" x14ac:dyDescent="0.3">
      <c r="B7" s="2" t="s">
        <v>3</v>
      </c>
      <c r="D7" s="3">
        <v>654160482</v>
      </c>
      <c r="E7" s="3">
        <v>83235057</v>
      </c>
      <c r="F7" s="3">
        <f t="shared" si="0"/>
        <v>737395539</v>
      </c>
      <c r="L7" s="1"/>
      <c r="M7" s="1"/>
      <c r="N7" s="1"/>
    </row>
    <row r="8" spans="1:14" x14ac:dyDescent="0.3">
      <c r="B8" s="2" t="s">
        <v>4</v>
      </c>
      <c r="D8" s="3">
        <v>1029768541</v>
      </c>
      <c r="E8" s="3">
        <v>190495024</v>
      </c>
      <c r="F8" s="3">
        <f t="shared" si="0"/>
        <v>1220263565</v>
      </c>
      <c r="L8" s="1"/>
      <c r="M8" s="1"/>
      <c r="N8" s="1"/>
    </row>
    <row r="9" spans="1:14" x14ac:dyDescent="0.3">
      <c r="B9" s="2" t="s">
        <v>5</v>
      </c>
      <c r="D9" s="3">
        <v>431336599</v>
      </c>
      <c r="E9" s="3">
        <v>50541119</v>
      </c>
      <c r="F9" s="3">
        <f t="shared" si="0"/>
        <v>481877718</v>
      </c>
      <c r="L9" s="1"/>
      <c r="M9" s="1"/>
      <c r="N9" s="1"/>
    </row>
    <row r="10" spans="1:14" x14ac:dyDescent="0.3">
      <c r="B10" s="2" t="s">
        <v>6</v>
      </c>
      <c r="D10" s="3">
        <v>41115503</v>
      </c>
      <c r="E10" s="3">
        <v>41000</v>
      </c>
      <c r="F10" s="3">
        <f>+D10+E10</f>
        <v>41156503</v>
      </c>
      <c r="L10" s="1"/>
      <c r="M10" s="1"/>
      <c r="N10" s="1"/>
    </row>
    <row r="11" spans="1:14" x14ac:dyDescent="0.3">
      <c r="D11" s="1"/>
    </row>
    <row r="13" spans="1:14" ht="28.8" x14ac:dyDescent="0.3">
      <c r="D13" s="6" t="s">
        <v>25</v>
      </c>
      <c r="E13" s="6" t="s">
        <v>27</v>
      </c>
      <c r="F13" s="6" t="s">
        <v>7</v>
      </c>
      <c r="H13" s="22" t="s">
        <v>24</v>
      </c>
      <c r="I13" s="22"/>
    </row>
    <row r="14" spans="1:14" ht="30" x14ac:dyDescent="0.3">
      <c r="A14" s="9" t="s">
        <v>19</v>
      </c>
      <c r="B14" s="9" t="s">
        <v>8</v>
      </c>
      <c r="C14" s="2"/>
      <c r="D14" s="10">
        <f>+D4/D6</f>
        <v>2.4268190316885447</v>
      </c>
      <c r="E14" s="10">
        <f t="shared" ref="E14" si="1">+E4/E6</f>
        <v>5.0020597828371409</v>
      </c>
      <c r="F14" s="11">
        <f>+F4/F6</f>
        <v>2.604242465849171</v>
      </c>
      <c r="G14" s="16"/>
      <c r="H14" s="18">
        <f>+(D4+E4)/(D6+E6)</f>
        <v>2.604242465849171</v>
      </c>
      <c r="I14" s="19">
        <f>+F14-H14</f>
        <v>0</v>
      </c>
    </row>
    <row r="15" spans="1:14" ht="30" x14ac:dyDescent="0.3">
      <c r="A15" s="9" t="s">
        <v>20</v>
      </c>
      <c r="B15" s="9" t="s">
        <v>9</v>
      </c>
      <c r="C15" s="2"/>
      <c r="D15" s="12">
        <f>+D7/D5</f>
        <v>0.38847271652494109</v>
      </c>
      <c r="E15" s="12">
        <f t="shared" ref="E15:F15" si="2">+E7/E5</f>
        <v>0.30407712844683665</v>
      </c>
      <c r="F15" s="13">
        <f t="shared" si="2"/>
        <v>0.37667208631641313</v>
      </c>
      <c r="G15" s="16"/>
      <c r="H15" s="20">
        <f>+(D7+E7)/(D5+E5)</f>
        <v>0.37667208631641313</v>
      </c>
      <c r="I15" s="19">
        <f t="shared" ref="I15:I18" si="3">+F15-H15</f>
        <v>0</v>
      </c>
    </row>
    <row r="16" spans="1:14" ht="30" x14ac:dyDescent="0.3">
      <c r="A16" s="9" t="s">
        <v>21</v>
      </c>
      <c r="B16" s="14" t="s">
        <v>10</v>
      </c>
      <c r="C16" s="2"/>
      <c r="D16" s="10">
        <f>+D9/D10</f>
        <v>10.490850592293617</v>
      </c>
      <c r="E16" s="10">
        <f>+E9/E10</f>
        <v>1232.7102195121952</v>
      </c>
      <c r="F16" s="11">
        <f t="shared" ref="F16" si="4">+F9/F10</f>
        <v>11.708422311779016</v>
      </c>
      <c r="G16" s="16"/>
      <c r="H16" s="18">
        <f>+(D9+E9)/(D10+E10)</f>
        <v>11.708422311779016</v>
      </c>
      <c r="I16" s="19">
        <f t="shared" si="3"/>
        <v>0</v>
      </c>
    </row>
    <row r="17" spans="1:9" ht="30" x14ac:dyDescent="0.3">
      <c r="A17" s="9" t="s">
        <v>22</v>
      </c>
      <c r="B17" s="9" t="s">
        <v>11</v>
      </c>
      <c r="C17" s="2"/>
      <c r="D17" s="12">
        <f>+D9/D8</f>
        <v>0.41886752394002297</v>
      </c>
      <c r="E17" s="12">
        <f t="shared" ref="E17:F17" si="5">+E9/E8</f>
        <v>0.26531464149950712</v>
      </c>
      <c r="F17" s="13">
        <f t="shared" si="5"/>
        <v>0.39489642387216567</v>
      </c>
      <c r="G17" s="17"/>
      <c r="H17" s="20">
        <f>+(D9+E9)/(D8+E8)</f>
        <v>0.39489642387216567</v>
      </c>
      <c r="I17" s="19">
        <f t="shared" si="3"/>
        <v>0</v>
      </c>
    </row>
    <row r="18" spans="1:9" ht="30" x14ac:dyDescent="0.3">
      <c r="A18" s="9" t="s">
        <v>23</v>
      </c>
      <c r="B18" s="9" t="s">
        <v>12</v>
      </c>
      <c r="C18" s="2"/>
      <c r="D18" s="12">
        <f>+D9/D5</f>
        <v>0.25614891905096643</v>
      </c>
      <c r="E18" s="12">
        <f t="shared" ref="E18:F18" si="6">+E9/E5</f>
        <v>0.18463852717743506</v>
      </c>
      <c r="F18" s="13">
        <f t="shared" si="6"/>
        <v>0.24614996401334643</v>
      </c>
      <c r="G18" s="16"/>
      <c r="H18" s="20">
        <f>+(D9+E9)/(D5+E5)</f>
        <v>0.24614996401334643</v>
      </c>
      <c r="I18" s="19">
        <f t="shared" si="3"/>
        <v>0</v>
      </c>
    </row>
  </sheetData>
  <mergeCells count="3">
    <mergeCell ref="D3:F3"/>
    <mergeCell ref="H13:I13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8"/>
  <sheetViews>
    <sheetView zoomScale="85" zoomScaleNormal="85" workbookViewId="0">
      <selection activeCell="F18" sqref="F18"/>
    </sheetView>
  </sheetViews>
  <sheetFormatPr baseColWidth="10" defaultRowHeight="14.4" x14ac:dyDescent="0.3"/>
  <cols>
    <col min="1" max="1" width="49.33203125" customWidth="1"/>
    <col min="2" max="2" width="37.6640625" customWidth="1"/>
    <col min="3" max="3" width="2.88671875" customWidth="1"/>
    <col min="4" max="4" width="22" customWidth="1"/>
    <col min="5" max="5" width="18" customWidth="1"/>
    <col min="6" max="6" width="17" customWidth="1"/>
    <col min="7" max="7" width="4.44140625" customWidth="1"/>
    <col min="8" max="9" width="11.44140625"/>
    <col min="10" max="10" width="31.33203125" bestFit="1" customWidth="1"/>
    <col min="11" max="11" width="17.6640625" customWidth="1"/>
    <col min="12" max="12" width="16.44140625" bestFit="1" customWidth="1"/>
    <col min="13" max="13" width="46.44140625" bestFit="1" customWidth="1"/>
  </cols>
  <sheetData>
    <row r="1" spans="1:14" ht="15.6" x14ac:dyDescent="0.3">
      <c r="D1" s="23" t="s">
        <v>28</v>
      </c>
      <c r="E1" s="23"/>
      <c r="F1" s="23"/>
    </row>
    <row r="2" spans="1:14" s="4" customFormat="1" ht="28.8" x14ac:dyDescent="0.3">
      <c r="B2" s="5"/>
      <c r="D2" s="6" t="s">
        <v>29</v>
      </c>
      <c r="E2" s="6" t="s">
        <v>16</v>
      </c>
      <c r="F2" s="7" t="s">
        <v>7</v>
      </c>
      <c r="G2" s="8"/>
    </row>
    <row r="3" spans="1:14" x14ac:dyDescent="0.3">
      <c r="D3" s="21">
        <v>2019</v>
      </c>
      <c r="E3" s="21"/>
      <c r="F3" s="21"/>
    </row>
    <row r="4" spans="1:14" x14ac:dyDescent="0.3">
      <c r="B4" s="2" t="s">
        <v>0</v>
      </c>
      <c r="D4" s="3">
        <v>3348378377</v>
      </c>
      <c r="E4" s="3">
        <v>2540539451</v>
      </c>
      <c r="F4" s="3">
        <f>+D4+E4</f>
        <v>5888917828</v>
      </c>
      <c r="K4" s="1"/>
      <c r="L4" s="1"/>
      <c r="M4" s="1"/>
      <c r="N4" s="1"/>
    </row>
    <row r="5" spans="1:14" x14ac:dyDescent="0.3">
      <c r="B5" s="2" t="s">
        <v>1</v>
      </c>
      <c r="D5" s="3">
        <v>5336883418</v>
      </c>
      <c r="E5" s="3">
        <v>3280057423</v>
      </c>
      <c r="F5" s="3">
        <f t="shared" ref="F5:F9" si="0">+D5+E5</f>
        <v>8616940841</v>
      </c>
      <c r="K5" s="1"/>
      <c r="L5" s="1"/>
      <c r="M5" s="1"/>
      <c r="N5" s="1"/>
    </row>
    <row r="6" spans="1:14" x14ac:dyDescent="0.3">
      <c r="B6" s="2" t="s">
        <v>2</v>
      </c>
      <c r="D6" s="3">
        <v>568089736</v>
      </c>
      <c r="E6" s="3">
        <v>617821599</v>
      </c>
      <c r="F6" s="3">
        <f t="shared" si="0"/>
        <v>1185911335</v>
      </c>
      <c r="K6" s="1"/>
      <c r="L6" s="1"/>
      <c r="M6" s="1"/>
      <c r="N6" s="1"/>
    </row>
    <row r="7" spans="1:14" x14ac:dyDescent="0.3">
      <c r="B7" s="2" t="s">
        <v>3</v>
      </c>
      <c r="D7" s="3">
        <v>2118367456</v>
      </c>
      <c r="E7" s="3">
        <v>617821599</v>
      </c>
      <c r="F7" s="3">
        <f t="shared" si="0"/>
        <v>2736189055</v>
      </c>
      <c r="K7" s="1"/>
      <c r="L7" s="1"/>
      <c r="M7" s="1"/>
      <c r="N7" s="1"/>
    </row>
    <row r="8" spans="1:14" x14ac:dyDescent="0.3">
      <c r="B8" s="2" t="s">
        <v>4</v>
      </c>
      <c r="D8" s="3">
        <v>3218515962</v>
      </c>
      <c r="E8" s="3">
        <v>2662235824</v>
      </c>
      <c r="F8" s="3">
        <f t="shared" si="0"/>
        <v>5880751786</v>
      </c>
      <c r="K8" s="1"/>
      <c r="L8" s="1"/>
      <c r="M8" s="1"/>
      <c r="N8" s="1"/>
    </row>
    <row r="9" spans="1:14" x14ac:dyDescent="0.3">
      <c r="B9" s="2" t="s">
        <v>5</v>
      </c>
      <c r="D9" s="3">
        <v>1462312880</v>
      </c>
      <c r="E9" s="3">
        <v>793307128</v>
      </c>
      <c r="F9" s="3">
        <f t="shared" si="0"/>
        <v>2255620008</v>
      </c>
      <c r="K9" s="1"/>
      <c r="L9" s="1"/>
      <c r="M9" s="1"/>
      <c r="N9" s="1"/>
    </row>
    <row r="10" spans="1:14" x14ac:dyDescent="0.3">
      <c r="B10" s="2" t="s">
        <v>6</v>
      </c>
      <c r="D10" s="3">
        <v>60524125</v>
      </c>
      <c r="E10" s="3">
        <v>7462252</v>
      </c>
      <c r="F10" s="3">
        <f>+D10+E10</f>
        <v>67986377</v>
      </c>
      <c r="K10" s="1"/>
      <c r="L10" s="1"/>
      <c r="M10" s="1"/>
      <c r="N10" s="1"/>
    </row>
    <row r="11" spans="1:14" x14ac:dyDescent="0.3">
      <c r="D11" s="1"/>
    </row>
    <row r="13" spans="1:14" ht="28.8" x14ac:dyDescent="0.3">
      <c r="D13" s="6" t="s">
        <v>29</v>
      </c>
      <c r="E13" s="6" t="s">
        <v>16</v>
      </c>
      <c r="F13" s="7" t="s">
        <v>7</v>
      </c>
      <c r="H13" s="22" t="s">
        <v>24</v>
      </c>
      <c r="I13" s="22"/>
    </row>
    <row r="14" spans="1:14" ht="30" x14ac:dyDescent="0.3">
      <c r="A14" s="9" t="s">
        <v>19</v>
      </c>
      <c r="B14" s="9" t="s">
        <v>8</v>
      </c>
      <c r="C14" s="2"/>
      <c r="D14" s="10">
        <f>+D4/D6</f>
        <v>5.8941011689040623</v>
      </c>
      <c r="E14" s="10">
        <f t="shared" ref="E14" si="1">+E4/E6</f>
        <v>4.1120923177695508</v>
      </c>
      <c r="F14" s="11">
        <f>+F4/F6</f>
        <v>4.9657319684864971</v>
      </c>
      <c r="G14" s="16"/>
      <c r="H14" s="18">
        <f>+(D4+E4)/(D6+E6)</f>
        <v>4.9657319684864971</v>
      </c>
      <c r="I14" s="19">
        <f>+F14-H14</f>
        <v>0</v>
      </c>
    </row>
    <row r="15" spans="1:14" ht="30" x14ac:dyDescent="0.3">
      <c r="A15" s="9" t="s">
        <v>20</v>
      </c>
      <c r="B15" s="9" t="s">
        <v>9</v>
      </c>
      <c r="C15" s="2"/>
      <c r="D15" s="12">
        <f>+D7/D5</f>
        <v>0.39692968537691226</v>
      </c>
      <c r="E15" s="12">
        <f t="shared" ref="E15:F15" si="2">+E7/E5</f>
        <v>0.18835694603020978</v>
      </c>
      <c r="F15" s="13">
        <f t="shared" si="2"/>
        <v>0.31753601486748328</v>
      </c>
      <c r="G15" s="16"/>
      <c r="H15" s="20">
        <f>+(D7+E7)/(D5+E5)</f>
        <v>0.31753601486748328</v>
      </c>
      <c r="I15" s="19">
        <f t="shared" ref="I15:I18" si="3">+F15-H15</f>
        <v>0</v>
      </c>
    </row>
    <row r="16" spans="1:14" ht="30" x14ac:dyDescent="0.3">
      <c r="A16" s="9" t="s">
        <v>21</v>
      </c>
      <c r="B16" s="14" t="s">
        <v>10</v>
      </c>
      <c r="C16" s="2"/>
      <c r="D16" s="10">
        <f>+D9/D10</f>
        <v>24.160826447305105</v>
      </c>
      <c r="E16" s="10">
        <f>+E9/E10</f>
        <v>106.30934575782217</v>
      </c>
      <c r="F16" s="11">
        <f t="shared" ref="F16" si="4">+F9/F10</f>
        <v>33.177529198239228</v>
      </c>
      <c r="G16" s="16"/>
      <c r="H16" s="18">
        <f>+(D9+E9)/(D10+E10)</f>
        <v>33.177529198239228</v>
      </c>
      <c r="I16" s="19">
        <f t="shared" si="3"/>
        <v>0</v>
      </c>
    </row>
    <row r="17" spans="1:9" ht="30" x14ac:dyDescent="0.3">
      <c r="A17" s="9" t="s">
        <v>22</v>
      </c>
      <c r="B17" s="9" t="s">
        <v>11</v>
      </c>
      <c r="C17" s="2"/>
      <c r="D17" s="12">
        <f>+D9/D8</f>
        <v>0.45434383338938372</v>
      </c>
      <c r="E17" s="12">
        <f t="shared" ref="E17:F17" si="5">+E9/E8</f>
        <v>0.29798529523506256</v>
      </c>
      <c r="F17" s="13">
        <f t="shared" si="5"/>
        <v>0.38355980495042102</v>
      </c>
      <c r="G17" s="17"/>
      <c r="H17" s="20">
        <f>+(D9+E9)/(D8+E8)</f>
        <v>0.38355980495042102</v>
      </c>
      <c r="I17" s="19">
        <f t="shared" si="3"/>
        <v>0</v>
      </c>
    </row>
    <row r="18" spans="1:9" ht="30" x14ac:dyDescent="0.3">
      <c r="A18" s="9" t="s">
        <v>23</v>
      </c>
      <c r="B18" s="9" t="s">
        <v>12</v>
      </c>
      <c r="C18" s="2"/>
      <c r="D18" s="12">
        <f>+D9/D5</f>
        <v>0.27400127854919537</v>
      </c>
      <c r="E18" s="12">
        <f t="shared" ref="E18:F18" si="6">+E9/E5</f>
        <v>0.24185769506267574</v>
      </c>
      <c r="F18" s="13">
        <f t="shared" si="6"/>
        <v>0.26176575302311511</v>
      </c>
      <c r="G18" s="16"/>
      <c r="H18" s="20">
        <f>+(D9+E9)/(D5+E5)</f>
        <v>0.26176575302311511</v>
      </c>
      <c r="I18" s="19">
        <f t="shared" si="3"/>
        <v>0</v>
      </c>
    </row>
  </sheetData>
  <mergeCells count="3">
    <mergeCell ref="D1:F1"/>
    <mergeCell ref="D3:F3"/>
    <mergeCell ref="H13:I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Cons. Servicio Integral FPH-G3</vt:lpstr>
      <vt:lpstr>U.T. Ailanza Log. FP&amp;PS 2023</vt:lpstr>
      <vt:lpstr>U.T. Audiothunder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W8</dc:creator>
  <cp:lastModifiedBy>USUARIO</cp:lastModifiedBy>
  <dcterms:created xsi:type="dcterms:W3CDTF">2022-03-15T21:32:43Z</dcterms:created>
  <dcterms:modified xsi:type="dcterms:W3CDTF">2023-05-09T00:35:37Z</dcterms:modified>
</cp:coreProperties>
</file>