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guerrero\Documents\DIANA GUERRERO\PROCESOS DE SELECCION\MINIMAS CUANTIAS\MAYO\COMPUTO\"/>
    </mc:Choice>
  </mc:AlternateContent>
  <xr:revisionPtr revIDLastSave="0" documentId="13_ncr:1_{6C35CA11-9F7E-4287-8550-96F3692D0E88}" xr6:coauthVersionLast="47" xr6:coauthVersionMax="47" xr10:uidLastSave="{00000000-0000-0000-0000-000000000000}"/>
  <bookViews>
    <workbookView xWindow="-120" yWindow="-120" windowWidth="20730" windowHeight="11160" xr2:uid="{2BA50576-02E3-40C1-921D-9DCCD76718CC}"/>
  </bookViews>
  <sheets>
    <sheet name="ANALIS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" i="1" l="1"/>
  <c r="N5" i="1"/>
  <c r="P6" i="1"/>
  <c r="P7" i="1"/>
  <c r="N16" i="1"/>
  <c r="N11" i="1"/>
  <c r="I12" i="1"/>
  <c r="J12" i="1"/>
  <c r="K12" i="1"/>
  <c r="L12" i="1"/>
  <c r="M12" i="1" s="1"/>
  <c r="I13" i="1"/>
  <c r="J13" i="1"/>
  <c r="K13" i="1"/>
  <c r="L13" i="1"/>
  <c r="M13" i="1" s="1"/>
  <c r="I14" i="1"/>
  <c r="J14" i="1"/>
  <c r="K14" i="1"/>
  <c r="L14" i="1"/>
  <c r="I15" i="1"/>
  <c r="J15" i="1"/>
  <c r="K15" i="1"/>
  <c r="L15" i="1"/>
  <c r="I16" i="1"/>
  <c r="J16" i="1"/>
  <c r="K16" i="1"/>
  <c r="L16" i="1"/>
  <c r="M16" i="1" s="1"/>
  <c r="I17" i="1"/>
  <c r="J17" i="1"/>
  <c r="K17" i="1"/>
  <c r="L17" i="1"/>
  <c r="I18" i="1"/>
  <c r="J18" i="1"/>
  <c r="K18" i="1"/>
  <c r="L18" i="1"/>
  <c r="M18" i="1" s="1"/>
  <c r="N18" i="1" s="1"/>
  <c r="O18" i="1" s="1"/>
  <c r="I19" i="1"/>
  <c r="J19" i="1"/>
  <c r="K19" i="1"/>
  <c r="L19" i="1"/>
  <c r="M19" i="1" s="1"/>
  <c r="I20" i="1"/>
  <c r="J20" i="1"/>
  <c r="K20" i="1"/>
  <c r="L20" i="1"/>
  <c r="M20" i="1" s="1"/>
  <c r="N20" i="1" s="1"/>
  <c r="O20" i="1" s="1"/>
  <c r="I21" i="1"/>
  <c r="J21" i="1"/>
  <c r="K21" i="1"/>
  <c r="L21" i="1"/>
  <c r="M21" i="1" s="1"/>
  <c r="N21" i="1" s="1"/>
  <c r="I22" i="1"/>
  <c r="J22" i="1"/>
  <c r="K22" i="1"/>
  <c r="L22" i="1"/>
  <c r="M22" i="1" s="1"/>
  <c r="N22" i="1" s="1"/>
  <c r="O22" i="1" s="1"/>
  <c r="I23" i="1"/>
  <c r="J23" i="1"/>
  <c r="K23" i="1"/>
  <c r="L23" i="1"/>
  <c r="I24" i="1"/>
  <c r="J24" i="1"/>
  <c r="K24" i="1"/>
  <c r="L24" i="1"/>
  <c r="M24" i="1" s="1"/>
  <c r="N24" i="1" s="1"/>
  <c r="O24" i="1" s="1"/>
  <c r="I25" i="1"/>
  <c r="J25" i="1"/>
  <c r="K25" i="1"/>
  <c r="L25" i="1"/>
  <c r="I26" i="1"/>
  <c r="J26" i="1"/>
  <c r="K26" i="1"/>
  <c r="L26" i="1"/>
  <c r="M26" i="1" s="1"/>
  <c r="N26" i="1" s="1"/>
  <c r="O26" i="1" s="1"/>
  <c r="L11" i="1"/>
  <c r="K11" i="1"/>
  <c r="J11" i="1"/>
  <c r="I11" i="1"/>
  <c r="O16" i="1" l="1"/>
  <c r="N19" i="1"/>
  <c r="O19" i="1" s="1"/>
  <c r="N13" i="1"/>
  <c r="O13" i="1" s="1"/>
  <c r="N12" i="1"/>
  <c r="O12" i="1" s="1"/>
  <c r="M11" i="1"/>
  <c r="O11" i="1" s="1"/>
  <c r="M15" i="1"/>
  <c r="N15" i="1" s="1"/>
  <c r="O15" i="1" s="1"/>
  <c r="M23" i="1"/>
  <c r="N23" i="1" s="1"/>
  <c r="O23" i="1" s="1"/>
  <c r="O21" i="1"/>
  <c r="M25" i="1"/>
  <c r="N25" i="1" s="1"/>
  <c r="O25" i="1" s="1"/>
  <c r="M17" i="1"/>
  <c r="N17" i="1" s="1"/>
  <c r="O17" i="1" s="1"/>
  <c r="M14" i="1"/>
  <c r="N14" i="1" s="1"/>
  <c r="O14" i="1" s="1"/>
  <c r="I5" i="1"/>
  <c r="J5" i="1"/>
  <c r="K5" i="1"/>
  <c r="L5" i="1"/>
  <c r="I6" i="1"/>
  <c r="J6" i="1"/>
  <c r="K6" i="1"/>
  <c r="L6" i="1"/>
  <c r="I7" i="1"/>
  <c r="J7" i="1"/>
  <c r="K7" i="1"/>
  <c r="L7" i="1"/>
  <c r="M7" i="1" l="1"/>
  <c r="N7" i="1" s="1"/>
  <c r="O7" i="1" s="1"/>
  <c r="M6" i="1"/>
  <c r="N6" i="1" s="1"/>
  <c r="O6" i="1" s="1"/>
  <c r="M5" i="1"/>
  <c r="O5" i="1" s="1"/>
</calcChain>
</file>

<file path=xl/sharedStrings.xml><?xml version="1.0" encoding="utf-8"?>
<sst xmlns="http://schemas.openxmlformats.org/spreadsheetml/2006/main" count="59" uniqueCount="43">
  <si>
    <t>ITEM</t>
  </si>
  <si>
    <t>DESCRIPCION</t>
  </si>
  <si>
    <t>UNIDAD DE MEDIDA</t>
  </si>
  <si>
    <t xml:space="preserve">MENOR VALOR </t>
  </si>
  <si>
    <t xml:space="preserve">MEDIA ARITMETICA </t>
  </si>
  <si>
    <t xml:space="preserve">MEDIANA </t>
  </si>
  <si>
    <t xml:space="preserve">DESVIACION ESTANDAR </t>
  </si>
  <si>
    <t xml:space="preserve">COEFICIENTE DE VARIACION </t>
  </si>
  <si>
    <t xml:space="preserve">PRECIO DE REFERENCIA </t>
  </si>
  <si>
    <t xml:space="preserve">METRICA UTILIZADA </t>
  </si>
  <si>
    <t xml:space="preserve">VALOR TOTAL UNITARIO </t>
  </si>
  <si>
    <t xml:space="preserve">MANTENIMIENTO PREVENTIVO </t>
  </si>
  <si>
    <t>MANTENIMIENTO CORRECTIVO</t>
  </si>
  <si>
    <t>ANEXO B. ESTUDIO DE COTIZACIÓNES</t>
  </si>
  <si>
    <t>CANT. EQUIPOS</t>
  </si>
  <si>
    <t>SERVICIOS POR EQUIPO</t>
  </si>
  <si>
    <t>Equipos de escritorio</t>
  </si>
  <si>
    <t>Equipos portátiles</t>
  </si>
  <si>
    <t>Impresoras, fotocopiadoras y scanners</t>
  </si>
  <si>
    <t>Computadores de Escritorio</t>
  </si>
  <si>
    <t>Mouse USB</t>
  </si>
  <si>
    <t>Teclado USB</t>
  </si>
  <si>
    <t>Disco duro 500 GB sólido.</t>
  </si>
  <si>
    <t>Memoria RAM 8 GB</t>
  </si>
  <si>
    <t>Fuente de poder ATX</t>
  </si>
  <si>
    <t>Monitor</t>
  </si>
  <si>
    <t>Computadores portátiles</t>
  </si>
  <si>
    <t>Adaptador de corriente y/o batería</t>
  </si>
  <si>
    <t>Unidad óptica</t>
  </si>
  <si>
    <t>Disco duro 500 GB solidos</t>
  </si>
  <si>
    <t>Pantalla</t>
  </si>
  <si>
    <t>Teclado interno</t>
  </si>
  <si>
    <t>Impresoras, Fotocopiadora y Scanners</t>
  </si>
  <si>
    <t>Rodillos</t>
  </si>
  <si>
    <t xml:space="preserve">Piñones </t>
  </si>
  <si>
    <t>Sensores</t>
  </si>
  <si>
    <t>Puertos interfax</t>
  </si>
  <si>
    <t>TIPO DE EQUIPO</t>
  </si>
  <si>
    <t>DESCRIPCIÓN SERVICIO Y CAMBIO DE REPUESTO</t>
  </si>
  <si>
    <t>CANTIDAD</t>
  </si>
  <si>
    <t xml:space="preserve">GB COMPUTADORES Y SOLUCIONES S.A. </t>
  </si>
  <si>
    <t>MAR ANTIGUO S.A.S.</t>
  </si>
  <si>
    <t>UNITRÓNICA S.A.S BIC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</si>
</sst>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7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9"/>
      <color theme="9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/>
    <xf numFmtId="0" fontId="4" fillId="0" borderId="6" xfId="0" applyFont="1" applyBorder="1" applyAlignment="1" applyProtection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164" fontId="4" fillId="0" borderId="6" xfId="2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vertical="center" wrapText="1"/>
    </xf>
    <xf numFmtId="9" fontId="4" fillId="0" borderId="6" xfId="1" applyFont="1" applyBorder="1" applyAlignment="1" applyProtection="1">
      <alignment horizontal="center" vertical="center"/>
    </xf>
    <xf numFmtId="0" fontId="2" fillId="7" borderId="4" xfId="0" applyFont="1" applyFill="1" applyBorder="1" applyAlignment="1" applyProtection="1">
      <alignment horizontal="center" vertical="center" wrapText="1"/>
    </xf>
    <xf numFmtId="0" fontId="2" fillId="7" borderId="5" xfId="0" applyFont="1" applyFill="1" applyBorder="1" applyAlignment="1" applyProtection="1">
      <alignment horizontal="center" vertical="center" wrapText="1"/>
    </xf>
    <xf numFmtId="0" fontId="2" fillId="6" borderId="4" xfId="0" applyFont="1" applyFill="1" applyBorder="1" applyAlignment="1" applyProtection="1">
      <alignment horizontal="center" vertical="center" wrapText="1"/>
    </xf>
    <xf numFmtId="0" fontId="2" fillId="6" borderId="5" xfId="0" applyFont="1" applyFill="1" applyBorder="1" applyAlignment="1" applyProtection="1">
      <alignment horizontal="center" vertical="center" wrapText="1"/>
    </xf>
    <xf numFmtId="0" fontId="2" fillId="8" borderId="4" xfId="0" applyFont="1" applyFill="1" applyBorder="1" applyAlignment="1" applyProtection="1">
      <alignment horizontal="center" vertical="center" wrapText="1"/>
    </xf>
    <xf numFmtId="0" fontId="2" fillId="8" borderId="5" xfId="0" applyFont="1" applyFill="1" applyBorder="1" applyAlignment="1" applyProtection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justify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 wrapText="1"/>
    </xf>
    <xf numFmtId="165" fontId="4" fillId="7" borderId="6" xfId="2" applyNumberFormat="1" applyFont="1" applyFill="1" applyBorder="1" applyAlignment="1" applyProtection="1">
      <alignment horizontal="center" vertical="center"/>
    </xf>
    <xf numFmtId="167" fontId="4" fillId="0" borderId="0" xfId="3" applyNumberFormat="1" applyFont="1"/>
    <xf numFmtId="44" fontId="4" fillId="0" borderId="0" xfId="3" applyNumberFormat="1" applyFont="1"/>
    <xf numFmtId="164" fontId="4" fillId="7" borderId="6" xfId="2" applyNumberFormat="1" applyFont="1" applyFill="1" applyBorder="1" applyAlignment="1" applyProtection="1">
      <alignment horizontal="center" vertical="center"/>
    </xf>
  </cellXfs>
  <cellStyles count="4">
    <cellStyle name="Millares 2" xfId="2" xr:uid="{9F9C1794-FE5E-4C72-9C2D-59C6A477913A}"/>
    <cellStyle name="Moneda" xfId="3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B6-FB5B-4A8E-AFB3-EC57D479AC66}">
  <dimension ref="A1:P26"/>
  <sheetViews>
    <sheetView tabSelected="1" topLeftCell="C6" workbookViewId="0">
      <selection activeCell="N27" sqref="N27"/>
    </sheetView>
  </sheetViews>
  <sheetFormatPr baseColWidth="10" defaultRowHeight="13.5" x14ac:dyDescent="0.25"/>
  <cols>
    <col min="1" max="1" width="4.5703125" style="1" bestFit="1" customWidth="1"/>
    <col min="2" max="2" width="30.7109375" style="1" bestFit="1" customWidth="1"/>
    <col min="3" max="3" width="21" style="1" customWidth="1"/>
    <col min="4" max="5" width="8.7109375" style="1" customWidth="1"/>
    <col min="6" max="6" width="17.42578125" style="1" customWidth="1"/>
    <col min="7" max="7" width="17.5703125" style="1" customWidth="1"/>
    <col min="8" max="8" width="18.5703125" style="1" customWidth="1"/>
    <col min="9" max="14" width="11.42578125" style="1"/>
    <col min="15" max="15" width="15.85546875" style="1" customWidth="1"/>
    <col min="16" max="16384" width="11.42578125" style="1"/>
  </cols>
  <sheetData>
    <row r="1" spans="1:16" ht="14.25" thickBot="1" x14ac:dyDescent="0.3">
      <c r="A1" s="15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7"/>
    </row>
    <row r="2" spans="1:16" ht="27" x14ac:dyDescent="0.25">
      <c r="A2" s="18"/>
      <c r="B2" s="26" t="s">
        <v>1</v>
      </c>
      <c r="C2" s="18" t="s">
        <v>2</v>
      </c>
      <c r="D2" s="24" t="s">
        <v>14</v>
      </c>
      <c r="E2" s="24" t="s">
        <v>15</v>
      </c>
      <c r="F2" s="7" t="s">
        <v>40</v>
      </c>
      <c r="G2" s="9" t="s">
        <v>41</v>
      </c>
      <c r="H2" s="11" t="s">
        <v>42</v>
      </c>
      <c r="I2" s="19" t="s">
        <v>3</v>
      </c>
      <c r="J2" s="19" t="s">
        <v>4</v>
      </c>
      <c r="K2" s="19" t="s">
        <v>5</v>
      </c>
      <c r="L2" s="19" t="s">
        <v>6</v>
      </c>
      <c r="M2" s="19" t="s">
        <v>7</v>
      </c>
      <c r="N2" s="31" t="s">
        <v>8</v>
      </c>
      <c r="O2" s="19" t="s">
        <v>9</v>
      </c>
    </row>
    <row r="3" spans="1:16" ht="27.75" thickBot="1" x14ac:dyDescent="0.3">
      <c r="A3" s="18"/>
      <c r="B3" s="27"/>
      <c r="C3" s="18"/>
      <c r="D3" s="25"/>
      <c r="E3" s="25"/>
      <c r="F3" s="8" t="s">
        <v>10</v>
      </c>
      <c r="G3" s="10" t="s">
        <v>10</v>
      </c>
      <c r="H3" s="12" t="s">
        <v>10</v>
      </c>
      <c r="I3" s="19"/>
      <c r="J3" s="19"/>
      <c r="K3" s="19"/>
      <c r="L3" s="19"/>
      <c r="M3" s="19"/>
      <c r="N3" s="31"/>
      <c r="O3" s="19"/>
    </row>
    <row r="4" spans="1:16" x14ac:dyDescent="0.25">
      <c r="A4" s="21" t="s">
        <v>11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</row>
    <row r="5" spans="1:16" x14ac:dyDescent="0.25">
      <c r="A5" s="2">
        <v>1</v>
      </c>
      <c r="B5" s="13" t="s">
        <v>16</v>
      </c>
      <c r="C5" s="3">
        <v>1</v>
      </c>
      <c r="D5" s="3">
        <v>17</v>
      </c>
      <c r="E5" s="3">
        <v>1</v>
      </c>
      <c r="F5" s="4">
        <v>2225300</v>
      </c>
      <c r="G5" s="4">
        <v>3034500</v>
      </c>
      <c r="H5" s="4">
        <v>2366910</v>
      </c>
      <c r="I5" s="4">
        <f t="shared" ref="I5:I7" si="0">+MIN(F5:H5)</f>
        <v>2225300</v>
      </c>
      <c r="J5" s="4">
        <f>AVERAGE(F5:G5:H5)</f>
        <v>2542236.6666666665</v>
      </c>
      <c r="K5" s="4">
        <f>MEDIAN(F5:G5:H5)</f>
        <v>2366910</v>
      </c>
      <c r="L5" s="4">
        <f>_xlfn.STDEV.P(F5:G5:H5)</f>
        <v>352850.99785729509</v>
      </c>
      <c r="M5" s="6">
        <f t="shared" ref="M5:M7" si="1">L5/J5</f>
        <v>0.13879549551141782</v>
      </c>
      <c r="N5" s="35">
        <f>IF(M5&lt;=0.15,J5,IF(AND(M5&gt;0.15,M5&lt;=0.49),K5,I5))</f>
        <v>2542236.6666666665</v>
      </c>
      <c r="O5" s="5" t="str">
        <f t="shared" ref="O5:O7" si="2">IF(N5=I5, "MENOR VALOR", IF(N5=J5,"MEDIA ARITMETICA", IF(N5=K5,"MEDIANA")))</f>
        <v>MEDIA ARITMETICA</v>
      </c>
      <c r="P5" s="34">
        <f>+N5/D5</f>
        <v>149543.33333333331</v>
      </c>
    </row>
    <row r="6" spans="1:16" x14ac:dyDescent="0.25">
      <c r="A6" s="2">
        <v>2</v>
      </c>
      <c r="B6" s="13" t="s">
        <v>17</v>
      </c>
      <c r="C6" s="3">
        <v>1</v>
      </c>
      <c r="D6" s="3">
        <v>18</v>
      </c>
      <c r="E6" s="3">
        <v>1</v>
      </c>
      <c r="F6" s="4">
        <v>2225300</v>
      </c>
      <c r="G6" s="4">
        <v>3213000</v>
      </c>
      <c r="H6" s="4">
        <v>3063060</v>
      </c>
      <c r="I6" s="4">
        <f t="shared" si="0"/>
        <v>2225300</v>
      </c>
      <c r="J6" s="4">
        <f>AVERAGE(F6:G6:H6)</f>
        <v>2833786.6666666665</v>
      </c>
      <c r="K6" s="4">
        <f>MEDIAN(F6:G6:H6)</f>
        <v>3063060</v>
      </c>
      <c r="L6" s="4">
        <f>_xlfn.STDEV.P(F6:G6:H6)</f>
        <v>434597.529164117</v>
      </c>
      <c r="M6" s="6">
        <f t="shared" si="1"/>
        <v>0.15336282518236508</v>
      </c>
      <c r="N6" s="32">
        <f t="shared" ref="N5:N7" si="3">IF(M6&lt;=0.15,J6,IF(AND(M6&gt;0.15,M6&lt;=0.49),K6,I6))</f>
        <v>3063060</v>
      </c>
      <c r="O6" s="5" t="str">
        <f t="shared" si="2"/>
        <v>MEDIANA</v>
      </c>
      <c r="P6" s="33">
        <f t="shared" ref="P6:P7" si="4">+N6/D6</f>
        <v>170170</v>
      </c>
    </row>
    <row r="7" spans="1:16" ht="14.25" thickBot="1" x14ac:dyDescent="0.3">
      <c r="A7" s="2">
        <v>3</v>
      </c>
      <c r="B7" s="13" t="s">
        <v>18</v>
      </c>
      <c r="C7" s="3">
        <v>1</v>
      </c>
      <c r="D7" s="3">
        <v>14</v>
      </c>
      <c r="E7" s="3">
        <v>1</v>
      </c>
      <c r="F7" s="4">
        <v>2582300</v>
      </c>
      <c r="G7" s="4">
        <v>2998800</v>
      </c>
      <c r="H7" s="4">
        <v>2165800</v>
      </c>
      <c r="I7" s="4">
        <f t="shared" si="0"/>
        <v>2165800</v>
      </c>
      <c r="J7" s="4">
        <f>AVERAGE(F7:G7:H7)</f>
        <v>2582300</v>
      </c>
      <c r="K7" s="4">
        <f>MEDIAN(F7:G7:H7)</f>
        <v>2582300</v>
      </c>
      <c r="L7" s="4">
        <f>_xlfn.STDEV.P(F7:G7:H7)</f>
        <v>340070.82595639792</v>
      </c>
      <c r="M7" s="6">
        <f t="shared" si="1"/>
        <v>0.1316929969238268</v>
      </c>
      <c r="N7" s="32">
        <f t="shared" si="3"/>
        <v>2582300</v>
      </c>
      <c r="O7" s="5" t="str">
        <f t="shared" si="2"/>
        <v>MEDIA ARITMETICA</v>
      </c>
      <c r="P7" s="33">
        <f t="shared" si="4"/>
        <v>184450</v>
      </c>
    </row>
    <row r="8" spans="1:16" ht="14.25" thickBot="1" x14ac:dyDescent="0.3">
      <c r="A8" s="21" t="s">
        <v>12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</row>
    <row r="9" spans="1:16" ht="27" x14ac:dyDescent="0.25">
      <c r="A9" s="18" t="s">
        <v>0</v>
      </c>
      <c r="B9" s="26" t="s">
        <v>37</v>
      </c>
      <c r="C9" s="18" t="s">
        <v>38</v>
      </c>
      <c r="D9" s="28" t="s">
        <v>39</v>
      </c>
      <c r="E9" s="30"/>
      <c r="F9" s="7" t="s">
        <v>40</v>
      </c>
      <c r="G9" s="9" t="s">
        <v>41</v>
      </c>
      <c r="H9" s="11" t="s">
        <v>42</v>
      </c>
      <c r="I9" s="19" t="s">
        <v>3</v>
      </c>
      <c r="J9" s="19" t="s">
        <v>4</v>
      </c>
      <c r="K9" s="19" t="s">
        <v>5</v>
      </c>
      <c r="L9" s="19" t="s">
        <v>6</v>
      </c>
      <c r="M9" s="19" t="s">
        <v>7</v>
      </c>
      <c r="N9" s="19" t="s">
        <v>8</v>
      </c>
      <c r="O9" s="19" t="s">
        <v>9</v>
      </c>
    </row>
    <row r="10" spans="1:16" ht="27" x14ac:dyDescent="0.25">
      <c r="A10" s="18"/>
      <c r="B10" s="28"/>
      <c r="C10" s="18"/>
      <c r="D10" s="28"/>
      <c r="E10" s="30"/>
      <c r="F10" s="8" t="s">
        <v>10</v>
      </c>
      <c r="G10" s="10" t="s">
        <v>10</v>
      </c>
      <c r="H10" s="12" t="s">
        <v>10</v>
      </c>
      <c r="I10" s="19"/>
      <c r="J10" s="19"/>
      <c r="K10" s="19"/>
      <c r="L10" s="19"/>
      <c r="M10" s="19"/>
      <c r="N10" s="19"/>
      <c r="O10" s="19"/>
    </row>
    <row r="11" spans="1:16" x14ac:dyDescent="0.25">
      <c r="A11" s="2">
        <v>1</v>
      </c>
      <c r="B11" s="20" t="s">
        <v>19</v>
      </c>
      <c r="C11" s="14" t="s">
        <v>20</v>
      </c>
      <c r="D11" s="29">
        <v>1</v>
      </c>
      <c r="E11" s="29"/>
      <c r="F11" s="4">
        <v>53550</v>
      </c>
      <c r="G11" s="4">
        <v>107100</v>
      </c>
      <c r="H11" s="4">
        <v>46410</v>
      </c>
      <c r="I11" s="4">
        <f>+MIN(F11:H11)</f>
        <v>46410</v>
      </c>
      <c r="J11" s="4">
        <f>AVERAGE(F11:G11:H11)</f>
        <v>69020</v>
      </c>
      <c r="K11" s="4">
        <f>MEDIAN(F11:G11:H11)</f>
        <v>53550</v>
      </c>
      <c r="L11" s="4">
        <f>_xlfn.STDEV.P(F11:G11:H11)</f>
        <v>27083.93989064368</v>
      </c>
      <c r="M11" s="6">
        <f>L11/J11</f>
        <v>0.39240712678417389</v>
      </c>
      <c r="N11" s="32">
        <f>IF(M11&lt;=0.15,J11,IF(AND(M11&gt;0.15,M11&lt;=0.49),K11,I11))</f>
        <v>53550</v>
      </c>
      <c r="O11" s="5" t="str">
        <f>IF(N11=I11, "MENOR VALOR", IF(N11=J11,"MEDIA ARITMETICA", IF(N11=K11,"MEDIANA")))</f>
        <v>MEDIANA</v>
      </c>
    </row>
    <row r="12" spans="1:16" x14ac:dyDescent="0.25">
      <c r="A12" s="2">
        <v>2</v>
      </c>
      <c r="B12" s="20"/>
      <c r="C12" s="14" t="s">
        <v>21</v>
      </c>
      <c r="D12" s="29">
        <v>1</v>
      </c>
      <c r="E12" s="29"/>
      <c r="F12" s="4">
        <v>71400</v>
      </c>
      <c r="G12" s="4">
        <v>107100</v>
      </c>
      <c r="H12" s="4">
        <v>61880</v>
      </c>
      <c r="I12" s="4">
        <f t="shared" ref="I12:I26" si="5">+MIN(F12:H12)</f>
        <v>61880</v>
      </c>
      <c r="J12" s="4">
        <f>AVERAGE(F12:G12:H12)</f>
        <v>80126.666666666672</v>
      </c>
      <c r="K12" s="4">
        <f>MEDIAN(F12:G12:H12)</f>
        <v>71400</v>
      </c>
      <c r="L12" s="4">
        <f>_xlfn.STDEV.P(F12:G12:H12)</f>
        <v>19464.979378931337</v>
      </c>
      <c r="M12" s="6">
        <f t="shared" ref="M12:M26" si="6">L12/J12</f>
        <v>0.24292760685911477</v>
      </c>
      <c r="N12" s="32">
        <f t="shared" ref="N12:N26" si="7">IF(M12&lt;=0.15,J12,IF(AND(M12&gt;0.15,M12&lt;=0.49),K12,I12))</f>
        <v>71400</v>
      </c>
      <c r="O12" s="5" t="str">
        <f t="shared" ref="O12:O26" si="8">IF(N12=I12, "MENOR VALOR", IF(N12=J12,"MEDIA ARITMETICA", IF(N12=K12,"MEDIANA")))</f>
        <v>MEDIANA</v>
      </c>
    </row>
    <row r="13" spans="1:16" x14ac:dyDescent="0.25">
      <c r="A13" s="2">
        <v>3</v>
      </c>
      <c r="B13" s="20"/>
      <c r="C13" s="14" t="s">
        <v>22</v>
      </c>
      <c r="D13" s="29">
        <v>1</v>
      </c>
      <c r="E13" s="29"/>
      <c r="F13" s="4">
        <v>1130500</v>
      </c>
      <c r="G13" s="4">
        <v>476000</v>
      </c>
      <c r="H13" s="4">
        <v>959140</v>
      </c>
      <c r="I13" s="4">
        <f t="shared" si="5"/>
        <v>476000</v>
      </c>
      <c r="J13" s="4">
        <f>AVERAGE(F13:G13:H13)</f>
        <v>855213.33333333337</v>
      </c>
      <c r="K13" s="4">
        <f>MEDIAN(F13:G13:H13)</f>
        <v>959140</v>
      </c>
      <c r="L13" s="4">
        <f>_xlfn.STDEV.P(F13:G13:H13)</f>
        <v>277119.86159221589</v>
      </c>
      <c r="M13" s="6">
        <f t="shared" si="6"/>
        <v>0.32403594610960529</v>
      </c>
      <c r="N13" s="32">
        <f t="shared" si="7"/>
        <v>959140</v>
      </c>
      <c r="O13" s="5" t="str">
        <f t="shared" si="8"/>
        <v>MEDIANA</v>
      </c>
    </row>
    <row r="14" spans="1:16" x14ac:dyDescent="0.25">
      <c r="A14" s="2">
        <v>4</v>
      </c>
      <c r="B14" s="20"/>
      <c r="C14" s="14" t="s">
        <v>23</v>
      </c>
      <c r="D14" s="29">
        <v>1</v>
      </c>
      <c r="E14" s="29"/>
      <c r="F14" s="4">
        <v>476000</v>
      </c>
      <c r="G14" s="4">
        <v>333200</v>
      </c>
      <c r="H14" s="4">
        <v>433160</v>
      </c>
      <c r="I14" s="4">
        <f t="shared" si="5"/>
        <v>333200</v>
      </c>
      <c r="J14" s="4">
        <f>AVERAGE(F14:G14:H14)</f>
        <v>414120</v>
      </c>
      <c r="K14" s="4">
        <f>MEDIAN(F14:G14:H14)</f>
        <v>433160</v>
      </c>
      <c r="L14" s="4">
        <f>_xlfn.STDEV.P(F14:G14:H14)</f>
        <v>59832.272228288304</v>
      </c>
      <c r="M14" s="6">
        <f t="shared" si="6"/>
        <v>0.14448051827559236</v>
      </c>
      <c r="N14" s="32">
        <f t="shared" si="7"/>
        <v>414120</v>
      </c>
      <c r="O14" s="5" t="str">
        <f t="shared" si="8"/>
        <v>MEDIA ARITMETICA</v>
      </c>
    </row>
    <row r="15" spans="1:16" x14ac:dyDescent="0.25">
      <c r="A15" s="2">
        <v>5</v>
      </c>
      <c r="B15" s="20"/>
      <c r="C15" s="14" t="s">
        <v>24</v>
      </c>
      <c r="D15" s="29">
        <v>1</v>
      </c>
      <c r="E15" s="29"/>
      <c r="F15" s="4">
        <v>154700</v>
      </c>
      <c r="G15" s="4">
        <v>178500</v>
      </c>
      <c r="H15" s="4">
        <v>130900</v>
      </c>
      <c r="I15" s="4">
        <f t="shared" si="5"/>
        <v>130900</v>
      </c>
      <c r="J15" s="4">
        <f>AVERAGE(F15:G15:H15)</f>
        <v>154700</v>
      </c>
      <c r="K15" s="4">
        <f>MEDIAN(F15:G15:H15)</f>
        <v>154700</v>
      </c>
      <c r="L15" s="4">
        <f>_xlfn.STDEV.P(F15:G15:H15)</f>
        <v>19432.618626079879</v>
      </c>
      <c r="M15" s="6">
        <f t="shared" si="6"/>
        <v>0.12561485860426555</v>
      </c>
      <c r="N15" s="32">
        <f t="shared" si="7"/>
        <v>154700</v>
      </c>
      <c r="O15" s="5" t="str">
        <f t="shared" si="8"/>
        <v>MEDIA ARITMETICA</v>
      </c>
    </row>
    <row r="16" spans="1:16" x14ac:dyDescent="0.25">
      <c r="A16" s="2">
        <v>6</v>
      </c>
      <c r="B16" s="20"/>
      <c r="C16" s="14" t="s">
        <v>25</v>
      </c>
      <c r="D16" s="29">
        <v>1</v>
      </c>
      <c r="E16" s="29"/>
      <c r="F16" s="4">
        <v>827050</v>
      </c>
      <c r="G16" s="4">
        <v>773500</v>
      </c>
      <c r="H16" s="4">
        <v>758030</v>
      </c>
      <c r="I16" s="4">
        <f t="shared" si="5"/>
        <v>758030</v>
      </c>
      <c r="J16" s="4">
        <f>AVERAGE(F16:G16:H16)</f>
        <v>786193.33333333337</v>
      </c>
      <c r="K16" s="4">
        <f>MEDIAN(F16:G16:H16)</f>
        <v>773500</v>
      </c>
      <c r="L16" s="4">
        <f>_xlfn.STDEV.P(F16:G16:H16)</f>
        <v>29572.291460457072</v>
      </c>
      <c r="M16" s="6">
        <f t="shared" si="6"/>
        <v>3.7614528394784665E-2</v>
      </c>
      <c r="N16" s="32">
        <f>IF(M16&lt;=0.15,J16,IF(AND(M16&gt;0.15,M16&lt;=0.49),K16,I16))</f>
        <v>786193.33333333337</v>
      </c>
      <c r="O16" s="5" t="str">
        <f t="shared" si="8"/>
        <v>MEDIA ARITMETICA</v>
      </c>
    </row>
    <row r="17" spans="1:15" ht="25.5" x14ac:dyDescent="0.25">
      <c r="A17" s="2">
        <v>7</v>
      </c>
      <c r="B17" s="20" t="s">
        <v>26</v>
      </c>
      <c r="C17" s="14" t="s">
        <v>27</v>
      </c>
      <c r="D17" s="29">
        <v>1</v>
      </c>
      <c r="E17" s="29"/>
      <c r="F17" s="4">
        <v>368900</v>
      </c>
      <c r="G17" s="4">
        <v>249900</v>
      </c>
      <c r="H17" s="4">
        <v>278460</v>
      </c>
      <c r="I17" s="4">
        <f t="shared" si="5"/>
        <v>249900</v>
      </c>
      <c r="J17" s="4">
        <f>AVERAGE(F17:G17:H17)</f>
        <v>299086.66666666669</v>
      </c>
      <c r="K17" s="4">
        <f>MEDIAN(F17:G17:H17)</f>
        <v>278460</v>
      </c>
      <c r="L17" s="4">
        <f>_xlfn.STDEV.P(F17:G17:H17)</f>
        <v>50723.725765715943</v>
      </c>
      <c r="M17" s="6">
        <f t="shared" si="6"/>
        <v>0.16959540968854939</v>
      </c>
      <c r="N17" s="32">
        <f t="shared" si="7"/>
        <v>278460</v>
      </c>
      <c r="O17" s="5" t="str">
        <f t="shared" si="8"/>
        <v>MEDIANA</v>
      </c>
    </row>
    <row r="18" spans="1:15" x14ac:dyDescent="0.25">
      <c r="A18" s="2">
        <v>8</v>
      </c>
      <c r="B18" s="20"/>
      <c r="C18" s="14" t="s">
        <v>28</v>
      </c>
      <c r="D18" s="29">
        <v>1</v>
      </c>
      <c r="E18" s="29"/>
      <c r="F18" s="4">
        <v>172550</v>
      </c>
      <c r="G18" s="4">
        <v>214200</v>
      </c>
      <c r="H18" s="4">
        <v>201110</v>
      </c>
      <c r="I18" s="4">
        <f t="shared" si="5"/>
        <v>172550</v>
      </c>
      <c r="J18" s="4">
        <f>AVERAGE(F18:G18:H18)</f>
        <v>195953.33333333334</v>
      </c>
      <c r="K18" s="4">
        <f>MEDIAN(F18:G18:H18)</f>
        <v>201110</v>
      </c>
      <c r="L18" s="4">
        <f>_xlfn.STDEV.P(F18:G18:H18)</f>
        <v>17390.112771981159</v>
      </c>
      <c r="M18" s="6">
        <f t="shared" si="6"/>
        <v>8.874619520964766E-2</v>
      </c>
      <c r="N18" s="32">
        <f t="shared" si="7"/>
        <v>195953.33333333334</v>
      </c>
      <c r="O18" s="5" t="str">
        <f t="shared" si="8"/>
        <v>MEDIA ARITMETICA</v>
      </c>
    </row>
    <row r="19" spans="1:15" x14ac:dyDescent="0.25">
      <c r="A19" s="2">
        <v>9</v>
      </c>
      <c r="B19" s="20"/>
      <c r="C19" s="14" t="s">
        <v>29</v>
      </c>
      <c r="D19" s="29">
        <v>1</v>
      </c>
      <c r="E19" s="29"/>
      <c r="F19" s="4">
        <v>1130500</v>
      </c>
      <c r="G19" s="4">
        <v>476000</v>
      </c>
      <c r="H19" s="4">
        <v>959140</v>
      </c>
      <c r="I19" s="4">
        <f t="shared" si="5"/>
        <v>476000</v>
      </c>
      <c r="J19" s="4">
        <f>AVERAGE(F19:G19:H19)</f>
        <v>855213.33333333337</v>
      </c>
      <c r="K19" s="4">
        <f>MEDIAN(F19:G19:H19)</f>
        <v>959140</v>
      </c>
      <c r="L19" s="4">
        <f>_xlfn.STDEV.P(F19:G19:H19)</f>
        <v>277119.86159221589</v>
      </c>
      <c r="M19" s="6">
        <f t="shared" si="6"/>
        <v>0.32403594610960529</v>
      </c>
      <c r="N19" s="32">
        <f t="shared" si="7"/>
        <v>959140</v>
      </c>
      <c r="O19" s="5" t="str">
        <f t="shared" si="8"/>
        <v>MEDIANA</v>
      </c>
    </row>
    <row r="20" spans="1:15" x14ac:dyDescent="0.25">
      <c r="A20" s="2">
        <v>10</v>
      </c>
      <c r="B20" s="20"/>
      <c r="C20" s="14" t="s">
        <v>23</v>
      </c>
      <c r="D20" s="29">
        <v>1</v>
      </c>
      <c r="E20" s="29"/>
      <c r="F20" s="4">
        <v>476000</v>
      </c>
      <c r="G20" s="4">
        <v>333200</v>
      </c>
      <c r="H20" s="4">
        <v>433160</v>
      </c>
      <c r="I20" s="4">
        <f t="shared" si="5"/>
        <v>333200</v>
      </c>
      <c r="J20" s="4">
        <f>AVERAGE(F20:G20:H20)</f>
        <v>414120</v>
      </c>
      <c r="K20" s="4">
        <f>MEDIAN(F20:G20:H20)</f>
        <v>433160</v>
      </c>
      <c r="L20" s="4">
        <f>_xlfn.STDEV.P(F20:G20:H20)</f>
        <v>59832.272228288304</v>
      </c>
      <c r="M20" s="6">
        <f t="shared" si="6"/>
        <v>0.14448051827559236</v>
      </c>
      <c r="N20" s="32">
        <f t="shared" si="7"/>
        <v>414120</v>
      </c>
      <c r="O20" s="5" t="str">
        <f t="shared" si="8"/>
        <v>MEDIA ARITMETICA</v>
      </c>
    </row>
    <row r="21" spans="1:15" x14ac:dyDescent="0.25">
      <c r="A21" s="2">
        <v>11</v>
      </c>
      <c r="B21" s="20"/>
      <c r="C21" s="14" t="s">
        <v>30</v>
      </c>
      <c r="D21" s="29">
        <v>1</v>
      </c>
      <c r="E21" s="29"/>
      <c r="F21" s="4">
        <v>797300</v>
      </c>
      <c r="G21" s="4">
        <v>654500</v>
      </c>
      <c r="H21" s="4">
        <v>634270</v>
      </c>
      <c r="I21" s="4">
        <f t="shared" si="5"/>
        <v>634270</v>
      </c>
      <c r="J21" s="4">
        <f>AVERAGE(F21:G21:H21)</f>
        <v>695356.66666666663</v>
      </c>
      <c r="K21" s="4">
        <f>MEDIAN(F21:G21:H21)</f>
        <v>654500</v>
      </c>
      <c r="L21" s="4">
        <f>_xlfn.STDEV.P(F21:G21:H21)</f>
        <v>72556.394771392981</v>
      </c>
      <c r="M21" s="6">
        <f t="shared" si="6"/>
        <v>0.10434414200586699</v>
      </c>
      <c r="N21" s="32">
        <f t="shared" si="7"/>
        <v>695356.66666666663</v>
      </c>
      <c r="O21" s="5" t="str">
        <f t="shared" si="8"/>
        <v>MEDIA ARITMETICA</v>
      </c>
    </row>
    <row r="22" spans="1:15" x14ac:dyDescent="0.25">
      <c r="A22" s="2">
        <v>12</v>
      </c>
      <c r="B22" s="20"/>
      <c r="C22" s="14" t="s">
        <v>31</v>
      </c>
      <c r="D22" s="29">
        <v>1</v>
      </c>
      <c r="E22" s="29"/>
      <c r="F22" s="4">
        <v>273700</v>
      </c>
      <c r="G22" s="4">
        <v>249900</v>
      </c>
      <c r="H22" s="4">
        <v>309400</v>
      </c>
      <c r="I22" s="4">
        <f t="shared" si="5"/>
        <v>249900</v>
      </c>
      <c r="J22" s="4">
        <f>AVERAGE(F22:G22:H22)</f>
        <v>277666.66666666669</v>
      </c>
      <c r="K22" s="4">
        <f>MEDIAN(F22:G22:H22)</f>
        <v>273700</v>
      </c>
      <c r="L22" s="4">
        <f>_xlfn.STDEV.P(F22:G22:H22)</f>
        <v>24452.175545110276</v>
      </c>
      <c r="M22" s="6">
        <f t="shared" si="6"/>
        <v>8.806305718527109E-2</v>
      </c>
      <c r="N22" s="32">
        <f t="shared" si="7"/>
        <v>277666.66666666669</v>
      </c>
      <c r="O22" s="5" t="str">
        <f t="shared" si="8"/>
        <v>MEDIA ARITMETICA</v>
      </c>
    </row>
    <row r="23" spans="1:15" x14ac:dyDescent="0.25">
      <c r="A23" s="2">
        <v>13</v>
      </c>
      <c r="B23" s="20" t="s">
        <v>32</v>
      </c>
      <c r="C23" s="14" t="s">
        <v>33</v>
      </c>
      <c r="D23" s="29">
        <v>1</v>
      </c>
      <c r="E23" s="29"/>
      <c r="F23" s="4">
        <v>297500</v>
      </c>
      <c r="G23" s="4">
        <v>833000</v>
      </c>
      <c r="H23" s="4">
        <v>278460</v>
      </c>
      <c r="I23" s="4">
        <f t="shared" si="5"/>
        <v>278460</v>
      </c>
      <c r="J23" s="4">
        <f>AVERAGE(F23:G23:H23)</f>
        <v>469653.33333333331</v>
      </c>
      <c r="K23" s="4">
        <f>MEDIAN(F23:G23:H23)</f>
        <v>297500</v>
      </c>
      <c r="L23" s="4">
        <f>_xlfn.STDEV.P(F23:G23:H23)</f>
        <v>257042.44854800843</v>
      </c>
      <c r="M23" s="6">
        <f t="shared" si="6"/>
        <v>0.54730251081934567</v>
      </c>
      <c r="N23" s="32">
        <f t="shared" si="7"/>
        <v>278460</v>
      </c>
      <c r="O23" s="5" t="str">
        <f t="shared" si="8"/>
        <v>MENOR VALOR</v>
      </c>
    </row>
    <row r="24" spans="1:15" x14ac:dyDescent="0.25">
      <c r="A24" s="2">
        <v>14</v>
      </c>
      <c r="B24" s="20"/>
      <c r="C24" s="14" t="s">
        <v>34</v>
      </c>
      <c r="D24" s="29">
        <v>1</v>
      </c>
      <c r="E24" s="29"/>
      <c r="F24" s="4">
        <v>220150</v>
      </c>
      <c r="G24" s="4">
        <v>178500</v>
      </c>
      <c r="H24" s="4">
        <v>185640</v>
      </c>
      <c r="I24" s="4">
        <f t="shared" si="5"/>
        <v>178500</v>
      </c>
      <c r="J24" s="4">
        <f>AVERAGE(F24:G24:H24)</f>
        <v>194763.33333333334</v>
      </c>
      <c r="K24" s="4">
        <f>MEDIAN(F24:G24:H24)</f>
        <v>185640</v>
      </c>
      <c r="L24" s="4">
        <f>_xlfn.STDEV.P(F24:G24:H24)</f>
        <v>18186.204173004939</v>
      </c>
      <c r="M24" s="6">
        <f t="shared" si="6"/>
        <v>9.3375913534400404E-2</v>
      </c>
      <c r="N24" s="32">
        <f t="shared" si="7"/>
        <v>194763.33333333334</v>
      </c>
      <c r="O24" s="5" t="str">
        <f t="shared" si="8"/>
        <v>MEDIA ARITMETICA</v>
      </c>
    </row>
    <row r="25" spans="1:15" x14ac:dyDescent="0.25">
      <c r="A25" s="2">
        <v>15</v>
      </c>
      <c r="B25" s="20"/>
      <c r="C25" s="14" t="s">
        <v>35</v>
      </c>
      <c r="D25" s="29">
        <v>1</v>
      </c>
      <c r="E25" s="29"/>
      <c r="F25" s="4">
        <v>166600</v>
      </c>
      <c r="G25" s="4">
        <v>178500</v>
      </c>
      <c r="H25" s="4">
        <v>130900</v>
      </c>
      <c r="I25" s="4">
        <f t="shared" si="5"/>
        <v>130900</v>
      </c>
      <c r="J25" s="4">
        <f>AVERAGE(F25:G25:H25)</f>
        <v>158666.66666666666</v>
      </c>
      <c r="K25" s="4">
        <f>MEDIAN(F25:G25:H25)</f>
        <v>166600</v>
      </c>
      <c r="L25" s="4">
        <f>_xlfn.STDEV.P(F25:G25:H25)</f>
        <v>20226.11073725138</v>
      </c>
      <c r="M25" s="6">
        <f t="shared" si="6"/>
        <v>0.12747548783981963</v>
      </c>
      <c r="N25" s="32">
        <f t="shared" si="7"/>
        <v>158666.66666666666</v>
      </c>
      <c r="O25" s="5" t="str">
        <f t="shared" si="8"/>
        <v>MEDIA ARITMETICA</v>
      </c>
    </row>
    <row r="26" spans="1:15" x14ac:dyDescent="0.25">
      <c r="A26" s="2">
        <v>16</v>
      </c>
      <c r="B26" s="20"/>
      <c r="C26" s="14" t="s">
        <v>36</v>
      </c>
      <c r="D26" s="29">
        <v>1</v>
      </c>
      <c r="E26" s="29"/>
      <c r="F26" s="4">
        <v>214200</v>
      </c>
      <c r="G26" s="4">
        <v>1904000</v>
      </c>
      <c r="H26" s="4">
        <v>185640</v>
      </c>
      <c r="I26" s="4">
        <f t="shared" si="5"/>
        <v>185640</v>
      </c>
      <c r="J26" s="4">
        <f>AVERAGE(F26:G26:H26)</f>
        <v>767946.66666666663</v>
      </c>
      <c r="K26" s="4">
        <f>MEDIAN(F26:G26:H26)</f>
        <v>214200</v>
      </c>
      <c r="L26" s="4">
        <f>_xlfn.STDEV.P(F26:G26:H26)</f>
        <v>803395.62712830899</v>
      </c>
      <c r="M26" s="6">
        <f t="shared" si="6"/>
        <v>1.0461607062056943</v>
      </c>
      <c r="N26" s="32">
        <f t="shared" si="7"/>
        <v>185640</v>
      </c>
      <c r="O26" s="5" t="str">
        <f t="shared" si="8"/>
        <v>MENOR VALOR</v>
      </c>
    </row>
  </sheetData>
  <mergeCells count="45">
    <mergeCell ref="D26:E26"/>
    <mergeCell ref="I9:I10"/>
    <mergeCell ref="J9:J10"/>
    <mergeCell ref="K9:K10"/>
    <mergeCell ref="L9:L10"/>
    <mergeCell ref="D23:E23"/>
    <mergeCell ref="D24:E24"/>
    <mergeCell ref="D25:E25"/>
    <mergeCell ref="D9:E10"/>
    <mergeCell ref="D22:E22"/>
    <mergeCell ref="B17:B22"/>
    <mergeCell ref="M9:M10"/>
    <mergeCell ref="N9:N10"/>
    <mergeCell ref="O9:O10"/>
    <mergeCell ref="D17:E17"/>
    <mergeCell ref="D18:E18"/>
    <mergeCell ref="D19:E19"/>
    <mergeCell ref="D20:E20"/>
    <mergeCell ref="D21:E21"/>
    <mergeCell ref="B23:B26"/>
    <mergeCell ref="A9:A10"/>
    <mergeCell ref="A4:O4"/>
    <mergeCell ref="D2:D3"/>
    <mergeCell ref="E2:E3"/>
    <mergeCell ref="A8:O8"/>
    <mergeCell ref="B2:B3"/>
    <mergeCell ref="B9:B10"/>
    <mergeCell ref="C9:C10"/>
    <mergeCell ref="B11:B16"/>
    <mergeCell ref="D11:E11"/>
    <mergeCell ref="D12:E12"/>
    <mergeCell ref="D13:E13"/>
    <mergeCell ref="D14:E14"/>
    <mergeCell ref="D15:E15"/>
    <mergeCell ref="D16:E16"/>
    <mergeCell ref="A1:O1"/>
    <mergeCell ref="A2:A3"/>
    <mergeCell ref="C2:C3"/>
    <mergeCell ref="I2:I3"/>
    <mergeCell ref="J2:J3"/>
    <mergeCell ref="K2:K3"/>
    <mergeCell ref="L2:L3"/>
    <mergeCell ref="M2:M3"/>
    <mergeCell ref="N2:N3"/>
    <mergeCell ref="O2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DIANA PATRICIA GUERRERO CHACON</cp:lastModifiedBy>
  <dcterms:created xsi:type="dcterms:W3CDTF">2023-04-24T16:43:36Z</dcterms:created>
  <dcterms:modified xsi:type="dcterms:W3CDTF">2023-05-11T14:23:39Z</dcterms:modified>
</cp:coreProperties>
</file>