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CATALINA.RIOS\OneDrive - cefit.edu.co\2023\CONTRATACION 2023\ESTUDIOS PREVIOS SUMINISTROS ASEO-CAFETERIA-PAPELERIA\"/>
    </mc:Choice>
  </mc:AlternateContent>
  <xr:revisionPtr revIDLastSave="0" documentId="13_ncr:1_{12FB356F-5046-487B-A4F4-5F7D58DC06CA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BD" sheetId="2" r:id="rId1"/>
    <sheet name="MA" sheetId="12" r:id="rId2"/>
    <sheet name="Hoja1" sheetId="14" r:id="rId3"/>
    <sheet name="Cuadro estudio previo" sheetId="1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3" l="1"/>
  <c r="B3" i="13"/>
  <c r="C3" i="13"/>
  <c r="A4" i="13"/>
  <c r="B4" i="13"/>
  <c r="C4" i="13"/>
  <c r="A5" i="13"/>
  <c r="B5" i="13"/>
  <c r="C5" i="13"/>
  <c r="A6" i="13"/>
  <c r="B6" i="13"/>
  <c r="C6" i="13"/>
  <c r="A7" i="13"/>
  <c r="B7" i="13"/>
  <c r="C7" i="13"/>
  <c r="A8" i="13"/>
  <c r="B8" i="13"/>
  <c r="C8" i="13"/>
  <c r="A9" i="13"/>
  <c r="B9" i="13"/>
  <c r="C9" i="13"/>
  <c r="A10" i="13"/>
  <c r="B10" i="13"/>
  <c r="C10" i="13"/>
  <c r="A11" i="13"/>
  <c r="B11" i="13"/>
  <c r="C11" i="13"/>
  <c r="A12" i="13"/>
  <c r="B12" i="13"/>
  <c r="C12" i="13"/>
  <c r="A13" i="13"/>
  <c r="B13" i="13"/>
  <c r="C13" i="13"/>
  <c r="A14" i="13"/>
  <c r="B14" i="13"/>
  <c r="C14" i="13"/>
  <c r="A15" i="13"/>
  <c r="B15" i="13"/>
  <c r="C15" i="13"/>
  <c r="A16" i="13"/>
  <c r="B16" i="13"/>
  <c r="C16" i="13"/>
  <c r="A17" i="13"/>
  <c r="B17" i="13"/>
  <c r="C17" i="13"/>
  <c r="A18" i="13"/>
  <c r="B18" i="13"/>
  <c r="C18" i="13"/>
  <c r="A19" i="13"/>
  <c r="B19" i="13"/>
  <c r="C19" i="13"/>
  <c r="A20" i="13"/>
  <c r="B20" i="13"/>
  <c r="C20" i="13"/>
  <c r="A21" i="13"/>
  <c r="B21" i="13"/>
  <c r="C21" i="13"/>
  <c r="A22" i="13"/>
  <c r="B22" i="13"/>
  <c r="C22" i="13"/>
  <c r="A23" i="13"/>
  <c r="B23" i="13"/>
  <c r="C23" i="13"/>
  <c r="A24" i="13"/>
  <c r="B24" i="13"/>
  <c r="C24" i="13"/>
  <c r="A25" i="13"/>
  <c r="B25" i="13"/>
  <c r="C25" i="13"/>
  <c r="A26" i="13"/>
  <c r="B26" i="13"/>
  <c r="C26" i="13"/>
  <c r="A27" i="13"/>
  <c r="B27" i="13"/>
  <c r="C27" i="13"/>
  <c r="A28" i="13"/>
  <c r="B28" i="13"/>
  <c r="C28" i="13"/>
  <c r="A29" i="13"/>
  <c r="B29" i="13"/>
  <c r="C29" i="13"/>
  <c r="A30" i="13"/>
  <c r="B30" i="13"/>
  <c r="C30" i="13"/>
  <c r="A31" i="13"/>
  <c r="B31" i="13"/>
  <c r="C31" i="13"/>
  <c r="A32" i="13"/>
  <c r="B32" i="13"/>
  <c r="C32" i="13"/>
  <c r="A33" i="13"/>
  <c r="B33" i="13"/>
  <c r="C33" i="13"/>
  <c r="C2" i="13"/>
  <c r="B2" i="13"/>
  <c r="A2" i="13"/>
  <c r="J22" i="12" l="1"/>
  <c r="T9" i="12" l="1"/>
  <c r="U9" i="12" s="1"/>
  <c r="T10" i="12"/>
  <c r="U10" i="12" s="1"/>
  <c r="T11" i="12"/>
  <c r="U11" i="12" s="1"/>
  <c r="T12" i="12"/>
  <c r="U12" i="12" s="1"/>
  <c r="T13" i="12"/>
  <c r="U13" i="12" s="1"/>
  <c r="T14" i="12"/>
  <c r="U14" i="12" s="1"/>
  <c r="T15" i="12"/>
  <c r="U15" i="12" s="1"/>
  <c r="T16" i="12"/>
  <c r="U16" i="12" s="1"/>
  <c r="T17" i="12"/>
  <c r="U17" i="12" s="1"/>
  <c r="T18" i="12"/>
  <c r="U18" i="12" s="1"/>
  <c r="T19" i="12"/>
  <c r="U19" i="12" s="1"/>
  <c r="T20" i="12"/>
  <c r="U20" i="12" s="1"/>
  <c r="T21" i="12"/>
  <c r="U21" i="12" s="1"/>
  <c r="T22" i="12"/>
  <c r="U22" i="12" s="1"/>
  <c r="T8" i="12"/>
  <c r="U8" i="12" s="1"/>
  <c r="J13" i="12"/>
  <c r="O13" i="12" s="1"/>
  <c r="L13" i="12"/>
  <c r="N13" i="12"/>
  <c r="J14" i="12"/>
  <c r="O14" i="12" s="1"/>
  <c r="L14" i="12"/>
  <c r="N14" i="12"/>
  <c r="J15" i="12"/>
  <c r="O15" i="12" s="1"/>
  <c r="L15" i="12"/>
  <c r="N15" i="12"/>
  <c r="J16" i="12"/>
  <c r="O16" i="12" s="1"/>
  <c r="L16" i="12"/>
  <c r="N16" i="12"/>
  <c r="J17" i="12"/>
  <c r="O17" i="12" s="1"/>
  <c r="L17" i="12"/>
  <c r="N17" i="12"/>
  <c r="J18" i="12"/>
  <c r="O18" i="12" s="1"/>
  <c r="L18" i="12"/>
  <c r="N18" i="12"/>
  <c r="J19" i="12"/>
  <c r="O19" i="12" s="1"/>
  <c r="L19" i="12"/>
  <c r="N19" i="12"/>
  <c r="J20" i="12"/>
  <c r="O20" i="12" s="1"/>
  <c r="L20" i="12"/>
  <c r="N20" i="12"/>
  <c r="J21" i="12"/>
  <c r="O21" i="12" s="1"/>
  <c r="L21" i="12"/>
  <c r="N21" i="12"/>
  <c r="O22" i="12"/>
  <c r="L22" i="12"/>
  <c r="N22" i="12"/>
  <c r="J12" i="12"/>
  <c r="O12" i="12" s="1"/>
  <c r="L12" i="12"/>
  <c r="N12" i="12"/>
  <c r="N9" i="12" l="1"/>
  <c r="N10" i="12"/>
  <c r="N11" i="12"/>
  <c r="N8" i="12"/>
  <c r="L8" i="12" l="1"/>
  <c r="J11" i="12"/>
  <c r="J8" i="12" l="1"/>
  <c r="L11" i="12" l="1"/>
  <c r="O11" i="12"/>
  <c r="L10" i="12"/>
  <c r="J10" i="12"/>
  <c r="O10" i="12" s="1"/>
  <c r="L9" i="12"/>
  <c r="J9" i="12"/>
  <c r="O9" i="12" s="1"/>
  <c r="O8" i="12"/>
</calcChain>
</file>

<file path=xl/sharedStrings.xml><?xml version="1.0" encoding="utf-8"?>
<sst xmlns="http://schemas.openxmlformats.org/spreadsheetml/2006/main" count="123" uniqueCount="79">
  <si>
    <t>N°</t>
  </si>
  <si>
    <t>CLASE</t>
  </si>
  <si>
    <t>FUENTE</t>
  </si>
  <si>
    <t>ETAPA</t>
  </si>
  <si>
    <t>TIPO</t>
  </si>
  <si>
    <t xml:space="preserve">DESCRIPCION </t>
  </si>
  <si>
    <t>PROBABILDIAD</t>
  </si>
  <si>
    <t xml:space="preserve">IMPACTO </t>
  </si>
  <si>
    <t xml:space="preserve">VALORACION </t>
  </si>
  <si>
    <t xml:space="preserve">CATEGORIA </t>
  </si>
  <si>
    <t xml:space="preserve">CONTROLES </t>
  </si>
  <si>
    <t xml:space="preserve">IMPACTO DESPUES DEL TRATAMIENTO </t>
  </si>
  <si>
    <t>PROBABILIDAD</t>
  </si>
  <si>
    <t>IMPACTO</t>
  </si>
  <si>
    <t>AFECTA LA EJECUCION DEL CONTRATO</t>
  </si>
  <si>
    <t xml:space="preserve">A QUIEN SE LE ASIGNA </t>
  </si>
  <si>
    <t>RESPONSABLE</t>
  </si>
  <si>
    <t xml:space="preserve">FECHA  DE TRATAMIENTO </t>
  </si>
  <si>
    <t>INICIO</t>
  </si>
  <si>
    <t xml:space="preserve">TERMINA </t>
  </si>
  <si>
    <t xml:space="preserve">VALORACION CUANTITATIVA </t>
  </si>
  <si>
    <t>General</t>
  </si>
  <si>
    <t>Especifico</t>
  </si>
  <si>
    <t>Interna</t>
  </si>
  <si>
    <t>Externa</t>
  </si>
  <si>
    <t>Planeacion</t>
  </si>
  <si>
    <t>Selección</t>
  </si>
  <si>
    <t xml:space="preserve">Contratacion </t>
  </si>
  <si>
    <t xml:space="preserve">Ejecucion </t>
  </si>
  <si>
    <t>Economico</t>
  </si>
  <si>
    <t>Social o Politico</t>
  </si>
  <si>
    <t>Operacionales</t>
  </si>
  <si>
    <t>Financieros</t>
  </si>
  <si>
    <t>Regulatorios</t>
  </si>
  <si>
    <t>Naturaleza</t>
  </si>
  <si>
    <t>Ambientales</t>
  </si>
  <si>
    <t>Tecnologicos</t>
  </si>
  <si>
    <t xml:space="preserve">PROBABILIDAD </t>
  </si>
  <si>
    <t xml:space="preserve">CALIFICACION MONETARIA </t>
  </si>
  <si>
    <t>5% AL 15%</t>
  </si>
  <si>
    <t>15% AL 30%</t>
  </si>
  <si>
    <t>&gt; 30%</t>
  </si>
  <si>
    <t>CATEGORIA DEL RIESGO</t>
  </si>
  <si>
    <t>Riesgo extremo</t>
  </si>
  <si>
    <t>Riesgo alto</t>
  </si>
  <si>
    <t>Riesgo medio</t>
  </si>
  <si>
    <t>Riesgo bajo</t>
  </si>
  <si>
    <t>VALOR CONTRATO</t>
  </si>
  <si>
    <t>ASIGNACION</t>
  </si>
  <si>
    <t>Contratista</t>
  </si>
  <si>
    <t>Contratante</t>
  </si>
  <si>
    <t>FUNCIONARIOS</t>
  </si>
  <si>
    <t>PORCENTAJE IMPACTO DE LISTA</t>
  </si>
  <si>
    <t>PORCENTAJE IMPACTO ASIGNADO</t>
  </si>
  <si>
    <t xml:space="preserve">CONSECUENCIA </t>
  </si>
  <si>
    <t>ESTIMACIÓN DE RIESGOS PROCESOS DE CONTRATACIÓN</t>
  </si>
  <si>
    <t>Objeto del contrato:</t>
  </si>
  <si>
    <t xml:space="preserve">Nombre del técnico que diligencia: </t>
  </si>
  <si>
    <t>VERSIÓN:001</t>
  </si>
  <si>
    <t>SI</t>
  </si>
  <si>
    <t xml:space="preserve">Supervisión del trabajo realizado/
requerimientos al contratista </t>
  </si>
  <si>
    <t xml:space="preserve">Supervisor(a) </t>
  </si>
  <si>
    <t>IDENTIFICACION DEL RIESGO</t>
  </si>
  <si>
    <t>QUIEN LO ASUME</t>
  </si>
  <si>
    <t>MEDIDAS PARA EVITAR, PREVENIR, TRANSFERIR, COMPARTIR, RETENER O MITIGAR EL RIESGO</t>
  </si>
  <si>
    <t>CÓDIGO: FO-JGC-034</t>
  </si>
  <si>
    <t>Diciembre</t>
  </si>
  <si>
    <t>Supervisor(a)</t>
  </si>
  <si>
    <t>Afectación significativa en las
condiciones del contrato</t>
  </si>
  <si>
    <t>Desde el perfeccionamiento del contrato</t>
  </si>
  <si>
    <t>Catalina Rios Palacio</t>
  </si>
  <si>
    <t xml:space="preserve">Cambio de normatividad en los procesos contractuales 
Tarifario, tributario, administrativo y de control 
</t>
  </si>
  <si>
    <t xml:space="preserve"> Demora de la adecuacion de los procesos administrativos para dar cumplimiento al servicio
</t>
  </si>
  <si>
    <t>Incumplimento en la entrega oportuna de los productos</t>
  </si>
  <si>
    <t>Incumplimento en las especificaciones tecnicas</t>
  </si>
  <si>
    <t xml:space="preserve"> Sanciones legales, perdida de recursos</t>
  </si>
  <si>
    <t>Baja calidad de los insumos suministrados</t>
  </si>
  <si>
    <t>mayo</t>
  </si>
  <si>
    <t xml:space="preserve">Suministro de insumos de cafetería, papelería y aseo para las dos sedes del centro de formación integral para el trabajo – cefit e insumos necesarios para desarrollar los programas derivados de los convenios o contratos que celebre la entidad.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</si>
</sst>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  <numFmt numFmtId="166" formatCode="&quot;$&quot;\ #,##0_);[Red]\(&quot;$&quot;\ #,##0\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</cellStyleXfs>
  <cellXfs count="112">
    <xf numFmtId="0" fontId="0" fillId="0" borderId="0" xfId="0"/>
    <xf numFmtId="0" fontId="0" fillId="0" borderId="1" xfId="0" applyBorder="1"/>
    <xf numFmtId="0" fontId="0" fillId="0" borderId="2" xfId="0" applyBorder="1"/>
    <xf numFmtId="9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0" fontId="3" fillId="3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 wrapText="1"/>
    </xf>
    <xf numFmtId="0" fontId="3" fillId="10" borderId="0" xfId="0" applyFont="1" applyFill="1" applyAlignment="1">
      <alignment horizontal="center" vertical="center" wrapText="1"/>
    </xf>
    <xf numFmtId="0" fontId="2" fillId="2" borderId="0" xfId="3"/>
    <xf numFmtId="0" fontId="5" fillId="0" borderId="0" xfId="0" applyFont="1"/>
    <xf numFmtId="0" fontId="4" fillId="4" borderId="1" xfId="0" applyFont="1" applyFill="1" applyBorder="1" applyAlignment="1" applyProtection="1">
      <alignment horizontal="center"/>
      <protection locked="0"/>
    </xf>
    <xf numFmtId="0" fontId="6" fillId="0" borderId="1" xfId="0" applyFont="1" applyBorder="1" applyProtection="1">
      <protection locked="0"/>
    </xf>
    <xf numFmtId="0" fontId="6" fillId="0" borderId="1" xfId="0" applyFont="1" applyBorder="1" applyAlignment="1" applyProtection="1">
      <alignment vertical="center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horizontal="center"/>
      <protection locked="0"/>
    </xf>
    <xf numFmtId="9" fontId="6" fillId="0" borderId="1" xfId="2" applyFont="1" applyBorder="1" applyAlignment="1" applyProtection="1">
      <alignment horizontal="center"/>
      <protection hidden="1"/>
    </xf>
    <xf numFmtId="9" fontId="6" fillId="0" borderId="1" xfId="2" applyFont="1" applyBorder="1" applyAlignment="1" applyProtection="1">
      <alignment horizontal="center"/>
      <protection locked="0"/>
    </xf>
    <xf numFmtId="164" fontId="6" fillId="0" borderId="1" xfId="0" applyNumberFormat="1" applyFont="1" applyBorder="1" applyProtection="1">
      <protection hidden="1"/>
    </xf>
    <xf numFmtId="0" fontId="6" fillId="12" borderId="1" xfId="0" applyFont="1" applyFill="1" applyBorder="1" applyProtection="1">
      <protection hidden="1"/>
    </xf>
    <xf numFmtId="0" fontId="6" fillId="0" borderId="1" xfId="0" applyFont="1" applyBorder="1" applyAlignment="1" applyProtection="1">
      <alignment wrapText="1"/>
      <protection locked="0"/>
    </xf>
    <xf numFmtId="0" fontId="5" fillId="0" borderId="1" xfId="0" applyFont="1" applyBorder="1" applyProtection="1"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/>
    </xf>
    <xf numFmtId="164" fontId="5" fillId="0" borderId="0" xfId="1" applyFont="1" applyAlignment="1">
      <alignment horizontal="center"/>
    </xf>
    <xf numFmtId="9" fontId="5" fillId="0" borderId="0" xfId="2" applyFont="1" applyAlignment="1" applyProtection="1">
      <alignment horizontal="center"/>
      <protection hidden="1"/>
    </xf>
    <xf numFmtId="9" fontId="5" fillId="0" borderId="0" xfId="2" applyFont="1" applyAlignment="1">
      <alignment horizontal="center"/>
    </xf>
    <xf numFmtId="0" fontId="5" fillId="0" borderId="0" xfId="0" applyFont="1" applyProtection="1">
      <protection hidden="1"/>
    </xf>
    <xf numFmtId="165" fontId="6" fillId="0" borderId="1" xfId="1" applyNumberFormat="1" applyFont="1" applyBorder="1" applyAlignment="1" applyProtection="1">
      <alignment horizontal="center"/>
      <protection locked="0"/>
    </xf>
    <xf numFmtId="0" fontId="6" fillId="0" borderId="1" xfId="0" applyFont="1" applyBorder="1"/>
    <xf numFmtId="0" fontId="6" fillId="0" borderId="1" xfId="0" applyFont="1" applyBorder="1" applyAlignment="1" applyProtection="1">
      <alignment horizontal="center"/>
      <protection hidden="1"/>
    </xf>
    <xf numFmtId="0" fontId="5" fillId="0" borderId="0" xfId="0" applyFont="1" applyAlignment="1" applyProtection="1">
      <alignment horizontal="center"/>
      <protection hidden="1"/>
    </xf>
    <xf numFmtId="0" fontId="0" fillId="0" borderId="7" xfId="0" applyBorder="1"/>
    <xf numFmtId="0" fontId="4" fillId="13" borderId="1" xfId="0" applyFont="1" applyFill="1" applyBorder="1" applyAlignment="1" applyProtection="1">
      <alignment horizontal="center"/>
      <protection hidden="1"/>
    </xf>
    <xf numFmtId="0" fontId="4" fillId="13" borderId="1" xfId="0" applyFont="1" applyFill="1" applyBorder="1" applyAlignment="1" applyProtection="1">
      <alignment horizontal="center"/>
      <protection locked="0"/>
    </xf>
    <xf numFmtId="0" fontId="6" fillId="0" borderId="1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 applyProtection="1">
      <alignment wrapText="1"/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166" fontId="8" fillId="0" borderId="1" xfId="0" applyNumberFormat="1" applyFont="1" applyBorder="1" applyAlignment="1" applyProtection="1">
      <alignment horizontal="center"/>
      <protection locked="0"/>
    </xf>
    <xf numFmtId="166" fontId="8" fillId="0" borderId="1" xfId="0" applyNumberFormat="1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vertical="center" wrapText="1"/>
      <protection locked="0"/>
    </xf>
    <xf numFmtId="0" fontId="9" fillId="14" borderId="1" xfId="0" applyFont="1" applyFill="1" applyBorder="1" applyAlignment="1" applyProtection="1">
      <alignment vertical="center" wrapText="1"/>
      <protection locked="0"/>
    </xf>
    <xf numFmtId="0" fontId="3" fillId="0" borderId="10" xfId="0" applyFont="1" applyBorder="1" applyAlignment="1">
      <alignment horizontal="right"/>
    </xf>
    <xf numFmtId="0" fontId="3" fillId="0" borderId="8" xfId="0" applyFont="1" applyBorder="1" applyAlignment="1">
      <alignment horizontal="right"/>
    </xf>
    <xf numFmtId="0" fontId="3" fillId="0" borderId="11" xfId="0" applyFont="1" applyBorder="1" applyAlignment="1">
      <alignment horizontal="right"/>
    </xf>
    <xf numFmtId="0" fontId="5" fillId="0" borderId="10" xfId="0" applyFont="1" applyBorder="1" applyAlignment="1" applyProtection="1">
      <alignment vertical="center" wrapText="1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0" fontId="3" fillId="0" borderId="4" xfId="0" applyFont="1" applyBorder="1" applyAlignment="1">
      <alignment horizontal="right"/>
    </xf>
    <xf numFmtId="0" fontId="5" fillId="0" borderId="1" xfId="0" applyFont="1" applyBorder="1" applyAlignment="1" applyProtection="1">
      <alignment horizontal="left"/>
      <protection locked="0"/>
    </xf>
    <xf numFmtId="0" fontId="7" fillId="0" borderId="21" xfId="0" applyFont="1" applyBorder="1" applyAlignment="1">
      <alignment horizontal="center" wrapText="1"/>
    </xf>
    <xf numFmtId="0" fontId="7" fillId="0" borderId="17" xfId="0" applyFont="1" applyBorder="1" applyAlignment="1">
      <alignment horizontal="center" wrapText="1"/>
    </xf>
    <xf numFmtId="0" fontId="7" fillId="0" borderId="22" xfId="0" applyFont="1" applyBorder="1" applyAlignment="1">
      <alignment horizontal="center" wrapText="1"/>
    </xf>
    <xf numFmtId="0" fontId="7" fillId="0" borderId="23" xfId="0" applyFont="1" applyBorder="1" applyAlignment="1">
      <alignment horizontal="center" wrapText="1"/>
    </xf>
    <xf numFmtId="0" fontId="7" fillId="0" borderId="0" xfId="0" applyFont="1" applyAlignment="1">
      <alignment horizontal="center" wrapText="1"/>
    </xf>
    <xf numFmtId="0" fontId="7" fillId="0" borderId="24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8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7" fillId="0" borderId="23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24" xfId="0" applyFont="1" applyBorder="1" applyAlignment="1">
      <alignment horizontal="left" vertical="center"/>
    </xf>
    <xf numFmtId="0" fontId="7" fillId="0" borderId="25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7" fillId="0" borderId="26" xfId="0" applyFont="1" applyBorder="1" applyAlignment="1">
      <alignment horizontal="left" vertical="center"/>
    </xf>
    <xf numFmtId="0" fontId="7" fillId="0" borderId="27" xfId="0" applyFont="1" applyBorder="1" applyAlignment="1">
      <alignment horizontal="center" wrapText="1"/>
    </xf>
    <xf numFmtId="0" fontId="7" fillId="0" borderId="28" xfId="0" applyFont="1" applyBorder="1" applyAlignment="1">
      <alignment horizontal="center" wrapText="1"/>
    </xf>
    <xf numFmtId="0" fontId="7" fillId="0" borderId="29" xfId="0" applyFont="1" applyBorder="1" applyAlignment="1">
      <alignment horizontal="center" wrapText="1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7" fillId="0" borderId="6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9" fontId="4" fillId="13" borderId="5" xfId="2" applyFont="1" applyFill="1" applyBorder="1" applyAlignment="1" applyProtection="1">
      <alignment horizontal="center" vertical="center" wrapText="1"/>
      <protection hidden="1"/>
    </xf>
    <xf numFmtId="9" fontId="4" fillId="13" borderId="6" xfId="2" applyFont="1" applyFill="1" applyBorder="1" applyAlignment="1" applyProtection="1">
      <alignment horizontal="center" vertical="center" wrapText="1"/>
      <protection hidden="1"/>
    </xf>
    <xf numFmtId="0" fontId="4" fillId="7" borderId="5" xfId="0" applyFont="1" applyFill="1" applyBorder="1" applyAlignment="1" applyProtection="1">
      <alignment horizontal="center" vertical="center"/>
      <protection locked="0"/>
    </xf>
    <xf numFmtId="0" fontId="4" fillId="7" borderId="6" xfId="0" applyFont="1" applyFill="1" applyBorder="1" applyAlignment="1" applyProtection="1">
      <alignment horizontal="center" vertical="center"/>
      <protection locked="0"/>
    </xf>
    <xf numFmtId="0" fontId="4" fillId="7" borderId="5" xfId="0" applyFont="1" applyFill="1" applyBorder="1" applyAlignment="1" applyProtection="1">
      <alignment horizontal="center" vertical="center" wrapText="1"/>
      <protection locked="0"/>
    </xf>
    <xf numFmtId="0" fontId="4" fillId="7" borderId="6" xfId="0" applyFont="1" applyFill="1" applyBorder="1" applyAlignment="1" applyProtection="1">
      <alignment horizontal="center" vertical="center" wrapText="1"/>
      <protection locked="0"/>
    </xf>
    <xf numFmtId="0" fontId="4" fillId="13" borderId="5" xfId="0" applyFont="1" applyFill="1" applyBorder="1" applyAlignment="1" applyProtection="1">
      <alignment horizontal="center" vertical="center"/>
      <protection locked="0"/>
    </xf>
    <xf numFmtId="0" fontId="4" fillId="13" borderId="6" xfId="0" applyFont="1" applyFill="1" applyBorder="1" applyAlignment="1" applyProtection="1">
      <alignment horizontal="center" vertical="center"/>
      <protection locked="0"/>
    </xf>
    <xf numFmtId="164" fontId="4" fillId="7" borderId="5" xfId="1" applyFont="1" applyFill="1" applyBorder="1" applyAlignment="1" applyProtection="1">
      <alignment horizontal="center" vertical="center" wrapText="1"/>
      <protection locked="0"/>
    </xf>
    <xf numFmtId="164" fontId="4" fillId="7" borderId="6" xfId="1" applyFont="1" applyFill="1" applyBorder="1" applyAlignment="1" applyProtection="1">
      <alignment horizontal="center" vertical="center" wrapText="1"/>
      <protection locked="0"/>
    </xf>
    <xf numFmtId="0" fontId="4" fillId="12" borderId="1" xfId="0" applyFont="1" applyFill="1" applyBorder="1" applyAlignment="1" applyProtection="1">
      <alignment horizontal="center" wrapText="1"/>
      <protection locked="0"/>
    </xf>
    <xf numFmtId="9" fontId="4" fillId="7" borderId="5" xfId="2" applyFont="1" applyFill="1" applyBorder="1" applyAlignment="1" applyProtection="1">
      <alignment horizontal="center" vertical="center" wrapText="1"/>
      <protection locked="0"/>
    </xf>
    <xf numFmtId="9" fontId="4" fillId="7" borderId="6" xfId="2" applyFont="1" applyFill="1" applyBorder="1" applyAlignment="1" applyProtection="1">
      <alignment horizontal="center" vertical="center" wrapText="1"/>
      <protection locked="0"/>
    </xf>
    <xf numFmtId="0" fontId="4" fillId="13" borderId="5" xfId="0" applyFont="1" applyFill="1" applyBorder="1" applyAlignment="1" applyProtection="1">
      <alignment horizontal="center" vertical="center" wrapText="1"/>
      <protection hidden="1"/>
    </xf>
    <xf numFmtId="0" fontId="4" fillId="13" borderId="6" xfId="0" applyFont="1" applyFill="1" applyBorder="1" applyAlignment="1" applyProtection="1">
      <alignment horizontal="center" vertical="center" wrapText="1"/>
      <protection hidden="1"/>
    </xf>
    <xf numFmtId="0" fontId="4" fillId="13" borderId="5" xfId="0" applyFont="1" applyFill="1" applyBorder="1" applyAlignment="1" applyProtection="1">
      <alignment horizontal="center" vertical="center"/>
      <protection hidden="1"/>
    </xf>
    <xf numFmtId="0" fontId="4" fillId="13" borderId="6" xfId="0" applyFont="1" applyFill="1" applyBorder="1" applyAlignment="1" applyProtection="1">
      <alignment horizontal="center" vertical="center"/>
      <protection hidden="1"/>
    </xf>
    <xf numFmtId="0" fontId="4" fillId="12" borderId="2" xfId="0" applyFont="1" applyFill="1" applyBorder="1" applyAlignment="1" applyProtection="1">
      <alignment horizontal="center"/>
      <protection locked="0"/>
    </xf>
    <xf numFmtId="0" fontId="4" fillId="12" borderId="3" xfId="0" applyFont="1" applyFill="1" applyBorder="1" applyAlignment="1" applyProtection="1">
      <alignment horizontal="center"/>
      <protection locked="0"/>
    </xf>
    <xf numFmtId="0" fontId="4" fillId="12" borderId="4" xfId="0" applyFont="1" applyFill="1" applyBorder="1" applyAlignment="1" applyProtection="1">
      <alignment horizontal="center"/>
      <protection locked="0"/>
    </xf>
  </cellXfs>
  <cellStyles count="4">
    <cellStyle name="Bueno" xfId="3" builtinId="26"/>
    <cellStyle name="Moneda" xfId="1" builtinId="4"/>
    <cellStyle name="Normal" xfId="0" builtinId="0"/>
    <cellStyle name="Porcentaje" xfId="2" builtinId="5"/>
  </cellStyles>
  <dxfs count="4"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6500"/>
      </font>
      <fill>
        <patternFill>
          <bgColor theme="7" tint="0.3999450666829432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469324</xdr:colOff>
      <xdr:row>0</xdr:row>
      <xdr:rowOff>57150</xdr:rowOff>
    </xdr:from>
    <xdr:to>
      <xdr:col>24</xdr:col>
      <xdr:colOff>234102</xdr:colOff>
      <xdr:row>2</xdr:row>
      <xdr:rowOff>192059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81599" y="57150"/>
          <a:ext cx="1317353" cy="6683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123825</xdr:colOff>
      <xdr:row>0</xdr:row>
      <xdr:rowOff>104775</xdr:rowOff>
    </xdr:from>
    <xdr:to>
      <xdr:col>3</xdr:col>
      <xdr:colOff>38100</xdr:colOff>
      <xdr:row>2</xdr:row>
      <xdr:rowOff>190500</xdr:rowOff>
    </xdr:to>
    <xdr:pic>
      <xdr:nvPicPr>
        <xdr:cNvPr id="4" name="Imagen 3" descr="C:\Users\alexander.arango\Desktop\logo cefit.png">
          <a:extLst>
            <a:ext uri="{FF2B5EF4-FFF2-40B4-BE49-F238E27FC236}">
              <a16:creationId xmlns:a16="http://schemas.microsoft.com/office/drawing/2014/main" id="{C4DE0FA1-5BFA-43E9-A7C6-6B08DD5A2EFC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104775"/>
          <a:ext cx="1190625" cy="6191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7"/>
  <sheetViews>
    <sheetView workbookViewId="0">
      <selection activeCell="K10" sqref="K10"/>
    </sheetView>
  </sheetViews>
  <sheetFormatPr baseColWidth="10" defaultRowHeight="15" x14ac:dyDescent="0.25"/>
  <cols>
    <col min="1" max="1" width="11.28515625" customWidth="1"/>
    <col min="2" max="2" width="10.28515625" customWidth="1"/>
    <col min="3" max="3" width="14.42578125" customWidth="1"/>
    <col min="4" max="4" width="19.140625" customWidth="1"/>
    <col min="5" max="5" width="15.140625" customWidth="1"/>
    <col min="6" max="6" width="9.7109375" customWidth="1"/>
    <col min="7" max="7" width="20.140625" customWidth="1"/>
    <col min="8" max="8" width="15.7109375" customWidth="1"/>
    <col min="9" max="9" width="12.42578125" bestFit="1" customWidth="1"/>
    <col min="11" max="11" width="33.140625" customWidth="1"/>
  </cols>
  <sheetData>
    <row r="1" spans="1:11" ht="30" x14ac:dyDescent="0.25">
      <c r="A1" s="5" t="s">
        <v>1</v>
      </c>
      <c r="B1" s="6" t="s">
        <v>2</v>
      </c>
      <c r="C1" s="7" t="s">
        <v>3</v>
      </c>
      <c r="D1" s="8" t="s">
        <v>4</v>
      </c>
      <c r="E1" s="9" t="s">
        <v>37</v>
      </c>
      <c r="F1" s="10" t="s">
        <v>13</v>
      </c>
      <c r="G1" s="11" t="s">
        <v>38</v>
      </c>
      <c r="H1" s="12" t="s">
        <v>42</v>
      </c>
      <c r="I1" s="13" t="s">
        <v>48</v>
      </c>
      <c r="K1" s="1" t="s">
        <v>51</v>
      </c>
    </row>
    <row r="2" spans="1:11" x14ac:dyDescent="0.25">
      <c r="A2" s="1" t="s">
        <v>21</v>
      </c>
      <c r="B2" s="2" t="s">
        <v>23</v>
      </c>
      <c r="C2" s="2" t="s">
        <v>25</v>
      </c>
      <c r="D2" s="1" t="s">
        <v>29</v>
      </c>
      <c r="E2" s="1">
        <v>1</v>
      </c>
      <c r="F2" s="1">
        <v>1</v>
      </c>
      <c r="G2" s="3">
        <v>0.01</v>
      </c>
      <c r="H2" s="1" t="s">
        <v>43</v>
      </c>
      <c r="I2" s="1" t="s">
        <v>50</v>
      </c>
      <c r="K2" s="1"/>
    </row>
    <row r="3" spans="1:11" x14ac:dyDescent="0.25">
      <c r="A3" s="1" t="s">
        <v>22</v>
      </c>
      <c r="B3" s="2" t="s">
        <v>24</v>
      </c>
      <c r="C3" s="2" t="s">
        <v>26</v>
      </c>
      <c r="D3" s="1" t="s">
        <v>30</v>
      </c>
      <c r="E3" s="1">
        <v>2</v>
      </c>
      <c r="F3" s="1">
        <v>2</v>
      </c>
      <c r="G3" s="3">
        <v>0.05</v>
      </c>
      <c r="H3" s="1" t="s">
        <v>44</v>
      </c>
      <c r="I3" s="1" t="s">
        <v>49</v>
      </c>
      <c r="K3" s="1"/>
    </row>
    <row r="4" spans="1:11" x14ac:dyDescent="0.25">
      <c r="C4" s="2" t="s">
        <v>27</v>
      </c>
      <c r="D4" s="1" t="s">
        <v>31</v>
      </c>
      <c r="E4" s="1">
        <v>3</v>
      </c>
      <c r="F4" s="1">
        <v>3</v>
      </c>
      <c r="G4" s="4" t="s">
        <v>39</v>
      </c>
      <c r="H4" s="1" t="s">
        <v>45</v>
      </c>
      <c r="K4" s="1"/>
    </row>
    <row r="5" spans="1:11" x14ac:dyDescent="0.25">
      <c r="C5" s="2" t="s">
        <v>28</v>
      </c>
      <c r="D5" s="1" t="s">
        <v>32</v>
      </c>
      <c r="E5" s="1">
        <v>4</v>
      </c>
      <c r="F5" s="1">
        <v>4</v>
      </c>
      <c r="G5" s="4" t="s">
        <v>40</v>
      </c>
      <c r="H5" s="1" t="s">
        <v>46</v>
      </c>
      <c r="K5" s="1"/>
    </row>
    <row r="6" spans="1:11" x14ac:dyDescent="0.25">
      <c r="D6" s="1" t="s">
        <v>33</v>
      </c>
      <c r="E6" s="1">
        <v>5</v>
      </c>
      <c r="F6" s="1">
        <v>5</v>
      </c>
      <c r="G6" s="4" t="s">
        <v>41</v>
      </c>
      <c r="K6" s="1"/>
    </row>
    <row r="7" spans="1:11" x14ac:dyDescent="0.25">
      <c r="D7" s="1" t="s">
        <v>34</v>
      </c>
      <c r="K7" s="1"/>
    </row>
    <row r="8" spans="1:11" x14ac:dyDescent="0.25">
      <c r="D8" s="1" t="s">
        <v>35</v>
      </c>
      <c r="K8" s="1"/>
    </row>
    <row r="9" spans="1:11" x14ac:dyDescent="0.25">
      <c r="D9" s="1" t="s">
        <v>36</v>
      </c>
      <c r="K9" s="1"/>
    </row>
    <row r="10" spans="1:11" x14ac:dyDescent="0.25">
      <c r="K10" s="1"/>
    </row>
    <row r="11" spans="1:11" x14ac:dyDescent="0.25">
      <c r="K11" s="37"/>
    </row>
    <row r="12" spans="1:11" x14ac:dyDescent="0.25">
      <c r="K12" s="37"/>
    </row>
    <row r="13" spans="1:11" x14ac:dyDescent="0.25">
      <c r="K13" s="37"/>
    </row>
    <row r="14" spans="1:11" x14ac:dyDescent="0.25">
      <c r="K14" s="37"/>
    </row>
    <row r="15" spans="1:11" x14ac:dyDescent="0.25">
      <c r="K15" s="37"/>
    </row>
    <row r="16" spans="1:11" x14ac:dyDescent="0.25">
      <c r="K16" s="37"/>
    </row>
    <row r="17" spans="11:11" x14ac:dyDescent="0.25">
      <c r="K17" s="37"/>
    </row>
    <row r="18" spans="11:11" x14ac:dyDescent="0.25">
      <c r="K18" s="37"/>
    </row>
    <row r="19" spans="11:11" x14ac:dyDescent="0.25">
      <c r="K19" s="37"/>
    </row>
    <row r="20" spans="11:11" x14ac:dyDescent="0.25">
      <c r="K20" s="37"/>
    </row>
    <row r="21" spans="11:11" x14ac:dyDescent="0.25">
      <c r="K21" s="37"/>
    </row>
    <row r="22" spans="11:11" x14ac:dyDescent="0.25">
      <c r="K22" s="37"/>
    </row>
    <row r="23" spans="11:11" x14ac:dyDescent="0.25">
      <c r="K23" s="37"/>
    </row>
    <row r="24" spans="11:11" x14ac:dyDescent="0.25">
      <c r="K24" s="37"/>
    </row>
    <row r="25" spans="11:11" x14ac:dyDescent="0.25">
      <c r="K25" s="37"/>
    </row>
    <row r="26" spans="11:11" x14ac:dyDescent="0.25">
      <c r="K26" s="37"/>
    </row>
    <row r="27" spans="11:11" x14ac:dyDescent="0.25">
      <c r="K27" s="37"/>
    </row>
  </sheetData>
  <sortState xmlns:xlrd2="http://schemas.microsoft.com/office/spreadsheetml/2017/richdata2" ref="K2:K10">
    <sortCondition ref="K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22"/>
  <sheetViews>
    <sheetView tabSelected="1" topLeftCell="E8" zoomScaleNormal="100" zoomScaleSheetLayoutView="90" workbookViewId="0">
      <selection activeCell="G14" sqref="G14"/>
    </sheetView>
  </sheetViews>
  <sheetFormatPr baseColWidth="10" defaultRowHeight="12.75" x14ac:dyDescent="0.2"/>
  <cols>
    <col min="1" max="1" width="3" style="14" bestFit="1" customWidth="1"/>
    <col min="2" max="2" width="9.5703125" style="14" bestFit="1" customWidth="1"/>
    <col min="3" max="3" width="9.5703125" style="14" customWidth="1"/>
    <col min="4" max="4" width="11.140625" style="14" customWidth="1"/>
    <col min="5" max="5" width="9.85546875" style="14" customWidth="1"/>
    <col min="6" max="6" width="19.7109375" style="27" customWidth="1"/>
    <col min="7" max="7" width="26.42578125" style="27" bestFit="1" customWidth="1"/>
    <col min="8" max="8" width="3.42578125" style="14" customWidth="1"/>
    <col min="9" max="10" width="5.5703125" style="28" customWidth="1"/>
    <col min="11" max="11" width="13.5703125" style="29" customWidth="1"/>
    <col min="12" max="12" width="12" style="30" customWidth="1"/>
    <col min="13" max="13" width="8.140625" style="31" customWidth="1"/>
    <col min="14" max="14" width="15.42578125" style="32" bestFit="1" customWidth="1"/>
    <col min="15" max="15" width="12.28515625" style="32" bestFit="1" customWidth="1"/>
    <col min="16" max="16" width="12.7109375" style="14" customWidth="1"/>
    <col min="17" max="17" width="20.5703125" style="14" customWidth="1"/>
    <col min="18" max="18" width="12.5703125" style="28" bestFit="1" customWidth="1"/>
    <col min="19" max="19" width="8.28515625" style="28" bestFit="1" customWidth="1"/>
    <col min="20" max="20" width="12" style="36" bestFit="1" customWidth="1"/>
    <col min="21" max="21" width="12.85546875" style="32" customWidth="1"/>
    <col min="22" max="22" width="16.7109375" style="14" customWidth="1"/>
    <col min="23" max="23" width="13.7109375" style="14" customWidth="1"/>
    <col min="24" max="24" width="9.5703125" style="14" customWidth="1"/>
    <col min="25" max="25" width="10.42578125" style="14" bestFit="1" customWidth="1"/>
    <col min="26" max="16384" width="11.42578125" style="14"/>
  </cols>
  <sheetData>
    <row r="1" spans="1:25" ht="18.75" customHeight="1" thickBot="1" x14ac:dyDescent="0.35">
      <c r="A1" s="81"/>
      <c r="B1" s="82"/>
      <c r="C1" s="82"/>
      <c r="D1" s="82"/>
      <c r="E1" s="83"/>
      <c r="F1" s="78" t="s">
        <v>55</v>
      </c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80"/>
      <c r="W1" s="63"/>
      <c r="X1" s="64"/>
      <c r="Y1" s="65"/>
    </row>
    <row r="2" spans="1:25" ht="23.25" customHeight="1" x14ac:dyDescent="0.2">
      <c r="A2" s="84"/>
      <c r="B2" s="85"/>
      <c r="C2" s="85"/>
      <c r="D2" s="85"/>
      <c r="E2" s="85"/>
      <c r="F2" s="88" t="s">
        <v>65</v>
      </c>
      <c r="G2" s="88"/>
      <c r="H2" s="88"/>
      <c r="I2" s="89"/>
      <c r="J2" s="72" t="s">
        <v>58</v>
      </c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4"/>
      <c r="W2" s="66"/>
      <c r="X2" s="67"/>
      <c r="Y2" s="68"/>
    </row>
    <row r="3" spans="1:25" ht="18.75" customHeight="1" thickBot="1" x14ac:dyDescent="0.25">
      <c r="A3" s="86"/>
      <c r="B3" s="87"/>
      <c r="C3" s="87"/>
      <c r="D3" s="87"/>
      <c r="E3" s="87"/>
      <c r="F3" s="90"/>
      <c r="G3" s="90"/>
      <c r="H3" s="90"/>
      <c r="I3" s="91"/>
      <c r="J3" s="75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7"/>
      <c r="W3" s="69"/>
      <c r="X3" s="70"/>
      <c r="Y3" s="71"/>
    </row>
    <row r="4" spans="1:25" ht="18.75" customHeight="1" x14ac:dyDescent="0.25">
      <c r="A4" s="54" t="s">
        <v>56</v>
      </c>
      <c r="B4" s="55"/>
      <c r="C4" s="55"/>
      <c r="D4" s="56"/>
      <c r="E4" s="57" t="s">
        <v>78</v>
      </c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</row>
    <row r="5" spans="1:25" ht="18.75" customHeight="1" x14ac:dyDescent="0.25">
      <c r="A5" s="59" t="s">
        <v>57</v>
      </c>
      <c r="B5" s="60"/>
      <c r="C5" s="60"/>
      <c r="D5" s="61"/>
      <c r="E5" s="62" t="s">
        <v>70</v>
      </c>
      <c r="F5" s="62"/>
      <c r="G5" s="62"/>
      <c r="H5" s="62"/>
      <c r="I5" s="62"/>
      <c r="J5" s="42"/>
      <c r="K5" s="42"/>
      <c r="L5" s="42"/>
      <c r="M5" s="42"/>
      <c r="N5" s="42"/>
      <c r="O5" s="42"/>
      <c r="P5" s="42"/>
      <c r="Q5" s="42"/>
      <c r="R5" s="41"/>
      <c r="S5" s="41"/>
      <c r="T5" s="41"/>
      <c r="U5" s="41"/>
      <c r="V5" s="42"/>
      <c r="W5" s="42"/>
      <c r="X5" s="41"/>
      <c r="Y5" s="41"/>
    </row>
    <row r="6" spans="1:25" ht="30.75" customHeight="1" x14ac:dyDescent="0.2">
      <c r="A6" s="94" t="s">
        <v>0</v>
      </c>
      <c r="B6" s="94" t="s">
        <v>1</v>
      </c>
      <c r="C6" s="94" t="s">
        <v>2</v>
      </c>
      <c r="D6" s="94" t="s">
        <v>3</v>
      </c>
      <c r="E6" s="94" t="s">
        <v>4</v>
      </c>
      <c r="F6" s="96" t="s">
        <v>5</v>
      </c>
      <c r="G6" s="96" t="s">
        <v>54</v>
      </c>
      <c r="H6" s="94" t="s">
        <v>6</v>
      </c>
      <c r="I6" s="94" t="s">
        <v>7</v>
      </c>
      <c r="J6" s="98" t="s">
        <v>8</v>
      </c>
      <c r="K6" s="100" t="s">
        <v>47</v>
      </c>
      <c r="L6" s="92" t="s">
        <v>52</v>
      </c>
      <c r="M6" s="103" t="s">
        <v>53</v>
      </c>
      <c r="N6" s="105" t="s">
        <v>20</v>
      </c>
      <c r="O6" s="107" t="s">
        <v>9</v>
      </c>
      <c r="P6" s="96" t="s">
        <v>15</v>
      </c>
      <c r="Q6" s="94" t="s">
        <v>10</v>
      </c>
      <c r="R6" s="109" t="s">
        <v>11</v>
      </c>
      <c r="S6" s="110"/>
      <c r="T6" s="110"/>
      <c r="U6" s="111"/>
      <c r="V6" s="96" t="s">
        <v>14</v>
      </c>
      <c r="W6" s="94" t="s">
        <v>16</v>
      </c>
      <c r="X6" s="102" t="s">
        <v>17</v>
      </c>
      <c r="Y6" s="102"/>
    </row>
    <row r="7" spans="1:25" ht="21" customHeight="1" x14ac:dyDescent="0.2">
      <c r="A7" s="95"/>
      <c r="B7" s="95"/>
      <c r="C7" s="95"/>
      <c r="D7" s="95"/>
      <c r="E7" s="95"/>
      <c r="F7" s="97"/>
      <c r="G7" s="97"/>
      <c r="H7" s="95"/>
      <c r="I7" s="95"/>
      <c r="J7" s="99"/>
      <c r="K7" s="101"/>
      <c r="L7" s="93"/>
      <c r="M7" s="104"/>
      <c r="N7" s="106"/>
      <c r="O7" s="108"/>
      <c r="P7" s="97"/>
      <c r="Q7" s="95"/>
      <c r="R7" s="15" t="s">
        <v>12</v>
      </c>
      <c r="S7" s="15" t="s">
        <v>13</v>
      </c>
      <c r="T7" s="38" t="s">
        <v>8</v>
      </c>
      <c r="U7" s="39" t="s">
        <v>9</v>
      </c>
      <c r="V7" s="97"/>
      <c r="W7" s="95"/>
      <c r="X7" s="15" t="s">
        <v>18</v>
      </c>
      <c r="Y7" s="15" t="s">
        <v>19</v>
      </c>
    </row>
    <row r="8" spans="1:25" ht="71.25" x14ac:dyDescent="0.25">
      <c r="A8" s="16">
        <v>1</v>
      </c>
      <c r="B8" s="17" t="s">
        <v>22</v>
      </c>
      <c r="C8" s="17" t="s">
        <v>24</v>
      </c>
      <c r="D8" s="17" t="s">
        <v>28</v>
      </c>
      <c r="E8" s="17" t="s">
        <v>31</v>
      </c>
      <c r="F8" s="52" t="s">
        <v>73</v>
      </c>
      <c r="G8" s="52" t="s">
        <v>72</v>
      </c>
      <c r="H8" s="48">
        <v>1</v>
      </c>
      <c r="I8" s="49">
        <v>5</v>
      </c>
      <c r="J8" s="40">
        <f>SUM(H8:I8)</f>
        <v>6</v>
      </c>
      <c r="K8" s="50">
        <v>16600000</v>
      </c>
      <c r="L8" s="20" t="str">
        <f>IFERROR(VLOOKUP(I8,BD!$F$2:$G$6,2,FALSE),"INGRESAR EL IMPACTO")</f>
        <v>&gt; 30%</v>
      </c>
      <c r="M8" s="21">
        <v>0.35</v>
      </c>
      <c r="N8" s="22">
        <f>+K8*M8</f>
        <v>5810000</v>
      </c>
      <c r="O8" s="23" t="str">
        <f>IF(AND(J8&gt;=2,J8&lt;=4),"Riesgo Bajo",IF(J8=5,"Riesgo Medio",IF(OR(J8=6,J8=7),"Riesgo Alto",IF(AND(J8&gt;=8,J8&lt;=10),"Riesto Extremo"," "))))</f>
        <v>Riesgo Alto</v>
      </c>
      <c r="P8" s="16" t="s">
        <v>49</v>
      </c>
      <c r="Q8" s="46" t="s">
        <v>60</v>
      </c>
      <c r="R8" s="19">
        <v>1</v>
      </c>
      <c r="S8" s="19">
        <v>2</v>
      </c>
      <c r="T8" s="35">
        <f>+SUM(R8:S8)</f>
        <v>3</v>
      </c>
      <c r="U8" s="34" t="str">
        <f>IF(AND(T8&gt;=2,T8&lt;=4),"Riesgo Bajo",IF(T8=5,"Riesgo Medio",IF(OR(T8=6,T8=7),"Riesgo Alto",IF(AND(T8&gt;=8,T8&lt;=10),"Riesto Extremo",""))))</f>
        <v>Riesgo Bajo</v>
      </c>
      <c r="V8" s="19" t="s">
        <v>59</v>
      </c>
      <c r="W8" s="24" t="s">
        <v>67</v>
      </c>
      <c r="X8" s="16" t="s">
        <v>77</v>
      </c>
      <c r="Y8" s="16" t="s">
        <v>66</v>
      </c>
    </row>
    <row r="9" spans="1:25" ht="60" x14ac:dyDescent="0.25">
      <c r="A9" s="16">
        <v>2</v>
      </c>
      <c r="B9" s="17" t="s">
        <v>22</v>
      </c>
      <c r="C9" s="17" t="s">
        <v>24</v>
      </c>
      <c r="D9" s="17" t="s">
        <v>28</v>
      </c>
      <c r="E9" s="17" t="s">
        <v>32</v>
      </c>
      <c r="F9" s="53" t="s">
        <v>74</v>
      </c>
      <c r="G9" s="52" t="s">
        <v>75</v>
      </c>
      <c r="H9" s="48">
        <v>1</v>
      </c>
      <c r="I9" s="49">
        <v>4</v>
      </c>
      <c r="J9" s="40">
        <f t="shared" ref="J9:J11" si="0">SUM(H9:I9)</f>
        <v>5</v>
      </c>
      <c r="K9" s="50">
        <v>16600000</v>
      </c>
      <c r="L9" s="20" t="str">
        <f>IFERROR(VLOOKUP(I9,BD!$F$2:$G$6,2,FALSE),"INGRESAR EL IMPACTO")</f>
        <v>15% AL 30%</v>
      </c>
      <c r="M9" s="21">
        <v>0.2</v>
      </c>
      <c r="N9" s="22">
        <f t="shared" ref="N9:N11" si="1">+K9*M9</f>
        <v>3320000</v>
      </c>
      <c r="O9" s="23" t="str">
        <f t="shared" ref="O9:O11" si="2">IF(AND(J9&gt;=2,J9&lt;=4),"Riesgo Bajo",IF(J9=5,"Riesgo Medio",IF(OR(J9=6,J9=7),"Riesgo Alto",IF(AND(J9&gt;=8,J9&lt;=10),"Riesto Extremo"," "))))</f>
        <v>Riesgo Medio</v>
      </c>
      <c r="P9" s="16" t="s">
        <v>49</v>
      </c>
      <c r="Q9" s="46" t="s">
        <v>60</v>
      </c>
      <c r="R9" s="19">
        <v>1</v>
      </c>
      <c r="S9" s="19">
        <v>1</v>
      </c>
      <c r="T9" s="35">
        <f t="shared" ref="T9:T22" si="3">+SUM(R9:S9)</f>
        <v>2</v>
      </c>
      <c r="U9" s="34" t="str">
        <f t="shared" ref="U9:U22" si="4">IF(AND(T9&gt;=2,T9&lt;=4),"Riesgo Bajo",IF(T9=5,"Riesgo Medio",IF(OR(T9=6,T9=7),"Riesgo Alto",IF(AND(T9&gt;=8,T9&lt;=10),"Riesto Extremo",""))))</f>
        <v>Riesgo Bajo</v>
      </c>
      <c r="V9" s="19" t="s">
        <v>59</v>
      </c>
      <c r="W9" s="24" t="s">
        <v>61</v>
      </c>
      <c r="X9" s="16" t="s">
        <v>77</v>
      </c>
      <c r="Y9" s="16" t="s">
        <v>66</v>
      </c>
    </row>
    <row r="10" spans="1:25" ht="114" x14ac:dyDescent="0.25">
      <c r="A10" s="16">
        <v>3</v>
      </c>
      <c r="B10" s="17" t="s">
        <v>21</v>
      </c>
      <c r="C10" s="17" t="s">
        <v>23</v>
      </c>
      <c r="D10" s="17" t="s">
        <v>28</v>
      </c>
      <c r="E10" s="17" t="s">
        <v>33</v>
      </c>
      <c r="F10" s="52" t="s">
        <v>71</v>
      </c>
      <c r="G10" s="47" t="s">
        <v>68</v>
      </c>
      <c r="H10" s="48">
        <v>1</v>
      </c>
      <c r="I10" s="49">
        <v>3</v>
      </c>
      <c r="J10" s="40">
        <f t="shared" si="0"/>
        <v>4</v>
      </c>
      <c r="K10" s="50">
        <v>16600000</v>
      </c>
      <c r="L10" s="20" t="str">
        <f>IFERROR(VLOOKUP(I10,BD!$F$2:$G$6,2,FALSE),"INGRESAR EL IMPACTO")</f>
        <v>5% AL 15%</v>
      </c>
      <c r="M10" s="21">
        <v>0.08</v>
      </c>
      <c r="N10" s="22">
        <f t="shared" si="1"/>
        <v>1328000</v>
      </c>
      <c r="O10" s="23" t="str">
        <f t="shared" si="2"/>
        <v>Riesgo Bajo</v>
      </c>
      <c r="P10" s="16" t="s">
        <v>50</v>
      </c>
      <c r="Q10" s="46" t="s">
        <v>69</v>
      </c>
      <c r="R10" s="19">
        <v>1</v>
      </c>
      <c r="S10" s="19">
        <v>1</v>
      </c>
      <c r="T10" s="35">
        <f t="shared" si="3"/>
        <v>2</v>
      </c>
      <c r="U10" s="34" t="str">
        <f t="shared" si="4"/>
        <v>Riesgo Bajo</v>
      </c>
      <c r="V10" s="19" t="s">
        <v>59</v>
      </c>
      <c r="W10" s="24" t="s">
        <v>61</v>
      </c>
      <c r="X10" s="16" t="s">
        <v>77</v>
      </c>
      <c r="Y10" s="16" t="s">
        <v>66</v>
      </c>
    </row>
    <row r="11" spans="1:25" ht="60" x14ac:dyDescent="0.25">
      <c r="A11" s="16">
        <v>4</v>
      </c>
      <c r="B11" s="17" t="s">
        <v>22</v>
      </c>
      <c r="C11" s="17" t="s">
        <v>24</v>
      </c>
      <c r="D11" s="17" t="s">
        <v>28</v>
      </c>
      <c r="E11" s="17" t="s">
        <v>29</v>
      </c>
      <c r="F11" s="52" t="s">
        <v>76</v>
      </c>
      <c r="G11" s="52" t="s">
        <v>75</v>
      </c>
      <c r="H11" s="48">
        <v>3</v>
      </c>
      <c r="I11" s="49">
        <v>2</v>
      </c>
      <c r="J11" s="40">
        <f t="shared" si="0"/>
        <v>5</v>
      </c>
      <c r="K11" s="50">
        <v>16600000</v>
      </c>
      <c r="L11" s="20">
        <f>IFERROR(VLOOKUP(I11,BD!$F$2:$G$6,2,FALSE),"INGRESAR EL IMPACTO")</f>
        <v>0.05</v>
      </c>
      <c r="M11" s="21"/>
      <c r="N11" s="22">
        <f t="shared" si="1"/>
        <v>0</v>
      </c>
      <c r="O11" s="23" t="str">
        <f t="shared" si="2"/>
        <v>Riesgo Medio</v>
      </c>
      <c r="P11" s="16" t="s">
        <v>49</v>
      </c>
      <c r="Q11" s="46" t="s">
        <v>60</v>
      </c>
      <c r="R11" s="19">
        <v>2</v>
      </c>
      <c r="S11" s="19">
        <v>3</v>
      </c>
      <c r="T11" s="35">
        <f t="shared" si="3"/>
        <v>5</v>
      </c>
      <c r="U11" s="34" t="str">
        <f t="shared" si="4"/>
        <v>Riesgo Medio</v>
      </c>
      <c r="V11" s="19" t="s">
        <v>59</v>
      </c>
      <c r="W11" s="24" t="s">
        <v>61</v>
      </c>
      <c r="X11" s="16" t="s">
        <v>77</v>
      </c>
      <c r="Y11" s="16" t="s">
        <v>66</v>
      </c>
    </row>
    <row r="12" spans="1:25" ht="15" x14ac:dyDescent="0.25">
      <c r="A12" s="16">
        <v>5</v>
      </c>
      <c r="B12" s="17"/>
      <c r="C12" s="17"/>
      <c r="D12" s="17"/>
      <c r="E12" s="17"/>
      <c r="F12" s="46"/>
      <c r="G12" s="47"/>
      <c r="H12" s="48"/>
      <c r="I12" s="49"/>
      <c r="J12" s="40">
        <f>SUM(H12:I12)</f>
        <v>0</v>
      </c>
      <c r="K12" s="50"/>
      <c r="L12" s="20" t="str">
        <f>IFERROR(VLOOKUP(I12,BD!$F$2:$G$6,2,FALSE),"INGRESAR EL IMPACTO")</f>
        <v>INGRESAR EL IMPACTO</v>
      </c>
      <c r="M12" s="21"/>
      <c r="N12" s="22">
        <f t="shared" ref="N12" si="5">+K12*M12</f>
        <v>0</v>
      </c>
      <c r="O12" s="23" t="str">
        <f t="shared" ref="O12" si="6">IF(AND(J12&gt;=2,J12&lt;=4),"Riesgo Bajo",IF(J12=5,"Riesgo Medio",IF(OR(J12=6,J12=7),"Riesgo Alto",IF(AND(J12&gt;=8,J12&lt;=10),"Riesto Extremo"," "))))</f>
        <v xml:space="preserve"> </v>
      </c>
      <c r="P12" s="16"/>
      <c r="Q12" s="46"/>
      <c r="R12" s="19"/>
      <c r="S12" s="19"/>
      <c r="T12" s="35">
        <f t="shared" si="3"/>
        <v>0</v>
      </c>
      <c r="U12" s="34" t="str">
        <f t="shared" si="4"/>
        <v/>
      </c>
      <c r="V12" s="16" t="s">
        <v>59</v>
      </c>
      <c r="W12" s="24"/>
      <c r="X12" s="16"/>
      <c r="Y12" s="16"/>
    </row>
    <row r="13" spans="1:25" ht="15" x14ac:dyDescent="0.25">
      <c r="A13" s="16">
        <v>6</v>
      </c>
      <c r="B13" s="17"/>
      <c r="C13" s="17"/>
      <c r="D13" s="17"/>
      <c r="E13" s="17"/>
      <c r="F13" s="46"/>
      <c r="G13" s="47"/>
      <c r="H13" s="48"/>
      <c r="I13" s="49"/>
      <c r="J13" s="40">
        <f>SUM(H13:I13)</f>
        <v>0</v>
      </c>
      <c r="K13" s="50"/>
      <c r="L13" s="20" t="str">
        <f>IFERROR(VLOOKUP(I13,BD!$F$2:$G$6,2,FALSE),"INGRESAR EL IMPACTO")</f>
        <v>INGRESAR EL IMPACTO</v>
      </c>
      <c r="M13" s="21"/>
      <c r="N13" s="22">
        <f t="shared" ref="N13:N22" si="7">+K13*M13</f>
        <v>0</v>
      </c>
      <c r="O13" s="23" t="str">
        <f t="shared" ref="O13:O22" si="8">IF(AND(J13&gt;=2,J13&lt;=4),"Riesgo Bajo",IF(J13=5,"Riesgo Medio",IF(OR(J13=6,J13=7),"Riesgo Alto",IF(AND(J13&gt;=8,J13&lt;=10),"Riesto Extremo"," "))))</f>
        <v xml:space="preserve"> </v>
      </c>
      <c r="P13" s="16"/>
      <c r="Q13" s="46"/>
      <c r="R13" s="19"/>
      <c r="S13" s="19"/>
      <c r="T13" s="35">
        <f t="shared" si="3"/>
        <v>0</v>
      </c>
      <c r="U13" s="34" t="str">
        <f t="shared" si="4"/>
        <v/>
      </c>
      <c r="V13" s="16" t="s">
        <v>59</v>
      </c>
      <c r="W13" s="24"/>
      <c r="X13" s="16"/>
      <c r="Y13" s="16"/>
    </row>
    <row r="14" spans="1:25" ht="15" x14ac:dyDescent="0.25">
      <c r="A14" s="16">
        <v>7</v>
      </c>
      <c r="B14" s="17"/>
      <c r="C14" s="17"/>
      <c r="D14" s="17"/>
      <c r="E14" s="17"/>
      <c r="F14" s="46"/>
      <c r="G14" s="47"/>
      <c r="H14" s="48"/>
      <c r="I14" s="49"/>
      <c r="J14" s="40">
        <f>SUM(H14:I14)</f>
        <v>0</v>
      </c>
      <c r="K14" s="51"/>
      <c r="L14" s="20" t="str">
        <f>IFERROR(VLOOKUP(I14,BD!$F$2:$G$6,2,FALSE),"INGRESAR EL IMPACTO")</f>
        <v>INGRESAR EL IMPACTO</v>
      </c>
      <c r="M14" s="21"/>
      <c r="N14" s="22">
        <f t="shared" si="7"/>
        <v>0</v>
      </c>
      <c r="O14" s="23" t="str">
        <f t="shared" si="8"/>
        <v xml:space="preserve"> </v>
      </c>
      <c r="P14" s="16"/>
      <c r="Q14" s="46"/>
      <c r="R14" s="19"/>
      <c r="S14" s="19"/>
      <c r="T14" s="35">
        <f t="shared" si="3"/>
        <v>0</v>
      </c>
      <c r="U14" s="34" t="str">
        <f t="shared" si="4"/>
        <v/>
      </c>
      <c r="V14" s="16" t="s">
        <v>59</v>
      </c>
      <c r="W14" s="24"/>
      <c r="X14" s="16"/>
      <c r="Y14" s="16"/>
    </row>
    <row r="15" spans="1:25" x14ac:dyDescent="0.2">
      <c r="A15" s="16">
        <v>8</v>
      </c>
      <c r="B15" s="17"/>
      <c r="C15" s="17"/>
      <c r="D15" s="17"/>
      <c r="E15" s="17"/>
      <c r="F15" s="18"/>
      <c r="G15" s="18"/>
      <c r="H15" s="25"/>
      <c r="I15" s="26"/>
      <c r="J15" s="40">
        <f>SUM(H15:I15)</f>
        <v>0</v>
      </c>
      <c r="K15" s="33"/>
      <c r="L15" s="20" t="str">
        <f>IFERROR(VLOOKUP(I15,BD!$F$2:$G$6,2,FALSE),"INGRESAR EL IMPACTO")</f>
        <v>INGRESAR EL IMPACTO</v>
      </c>
      <c r="M15" s="21"/>
      <c r="N15" s="22">
        <f t="shared" si="7"/>
        <v>0</v>
      </c>
      <c r="O15" s="23" t="str">
        <f t="shared" si="8"/>
        <v xml:space="preserve"> </v>
      </c>
      <c r="P15" s="16"/>
      <c r="Q15" s="24"/>
      <c r="R15" s="19"/>
      <c r="S15" s="19"/>
      <c r="T15" s="35">
        <f t="shared" si="3"/>
        <v>0</v>
      </c>
      <c r="U15" s="34" t="str">
        <f t="shared" si="4"/>
        <v/>
      </c>
      <c r="V15" s="16"/>
      <c r="W15" s="24"/>
      <c r="X15" s="16"/>
      <c r="Y15" s="16"/>
    </row>
    <row r="16" spans="1:25" x14ac:dyDescent="0.2">
      <c r="A16" s="16">
        <v>9</v>
      </c>
      <c r="B16" s="17"/>
      <c r="C16" s="17"/>
      <c r="D16" s="17"/>
      <c r="E16" s="17"/>
      <c r="F16" s="18"/>
      <c r="G16" s="18"/>
      <c r="H16" s="25"/>
      <c r="I16" s="26"/>
      <c r="J16" s="40">
        <f t="shared" ref="J16:J22" si="9">SUM(H16:I16)</f>
        <v>0</v>
      </c>
      <c r="K16" s="33"/>
      <c r="L16" s="20" t="str">
        <f>IFERROR(VLOOKUP(I16,BD!$F$2:$G$6,2,FALSE),"INGRESAR EL IMPACTO")</f>
        <v>INGRESAR EL IMPACTO</v>
      </c>
      <c r="M16" s="21"/>
      <c r="N16" s="22">
        <f t="shared" si="7"/>
        <v>0</v>
      </c>
      <c r="O16" s="23" t="str">
        <f t="shared" si="8"/>
        <v xml:space="preserve"> </v>
      </c>
      <c r="P16" s="16"/>
      <c r="Q16" s="24"/>
      <c r="R16" s="19"/>
      <c r="S16" s="26"/>
      <c r="T16" s="35">
        <f t="shared" si="3"/>
        <v>0</v>
      </c>
      <c r="U16" s="34" t="str">
        <f t="shared" si="4"/>
        <v/>
      </c>
      <c r="V16" s="16"/>
      <c r="W16" s="16"/>
      <c r="X16" s="16"/>
      <c r="Y16" s="16"/>
    </row>
    <row r="17" spans="1:25" x14ac:dyDescent="0.2">
      <c r="A17" s="16">
        <v>10</v>
      </c>
      <c r="B17" s="17"/>
      <c r="C17" s="17"/>
      <c r="D17" s="17"/>
      <c r="E17" s="17"/>
      <c r="F17" s="18"/>
      <c r="G17" s="18"/>
      <c r="H17" s="25"/>
      <c r="I17" s="26"/>
      <c r="J17" s="40">
        <f t="shared" si="9"/>
        <v>0</v>
      </c>
      <c r="K17" s="33"/>
      <c r="L17" s="20" t="str">
        <f>IFERROR(VLOOKUP(I17,BD!$F$2:$G$6,2,FALSE),"INGRESAR EL IMPACTO")</f>
        <v>INGRESAR EL IMPACTO</v>
      </c>
      <c r="M17" s="21"/>
      <c r="N17" s="22">
        <f t="shared" si="7"/>
        <v>0</v>
      </c>
      <c r="O17" s="23" t="str">
        <f t="shared" si="8"/>
        <v xml:space="preserve"> </v>
      </c>
      <c r="P17" s="16"/>
      <c r="Q17" s="24"/>
      <c r="R17" s="19"/>
      <c r="S17" s="26"/>
      <c r="T17" s="35">
        <f t="shared" si="3"/>
        <v>0</v>
      </c>
      <c r="U17" s="34" t="str">
        <f t="shared" si="4"/>
        <v/>
      </c>
      <c r="V17" s="16"/>
      <c r="W17" s="16"/>
      <c r="X17" s="16"/>
      <c r="Y17" s="16"/>
    </row>
    <row r="18" spans="1:25" x14ac:dyDescent="0.2">
      <c r="A18" s="16">
        <v>11</v>
      </c>
      <c r="B18" s="17"/>
      <c r="C18" s="17"/>
      <c r="D18" s="17"/>
      <c r="E18" s="17"/>
      <c r="F18" s="18"/>
      <c r="G18" s="18"/>
      <c r="H18" s="25"/>
      <c r="I18" s="26"/>
      <c r="J18" s="40">
        <f t="shared" si="9"/>
        <v>0</v>
      </c>
      <c r="K18" s="33"/>
      <c r="L18" s="20" t="str">
        <f>IFERROR(VLOOKUP(I18,BD!$F$2:$G$6,2,FALSE),"INGRESAR EL IMPACTO")</f>
        <v>INGRESAR EL IMPACTO</v>
      </c>
      <c r="M18" s="21"/>
      <c r="N18" s="22">
        <f t="shared" si="7"/>
        <v>0</v>
      </c>
      <c r="O18" s="23" t="str">
        <f t="shared" si="8"/>
        <v xml:space="preserve"> </v>
      </c>
      <c r="P18" s="16"/>
      <c r="Q18" s="24"/>
      <c r="R18" s="19"/>
      <c r="S18" s="26"/>
      <c r="T18" s="35">
        <f t="shared" si="3"/>
        <v>0</v>
      </c>
      <c r="U18" s="34" t="str">
        <f t="shared" si="4"/>
        <v/>
      </c>
      <c r="V18" s="16"/>
      <c r="W18" s="16"/>
      <c r="X18" s="16"/>
      <c r="Y18" s="16"/>
    </row>
    <row r="19" spans="1:25" x14ac:dyDescent="0.2">
      <c r="A19" s="16">
        <v>12</v>
      </c>
      <c r="B19" s="17"/>
      <c r="C19" s="17"/>
      <c r="D19" s="17"/>
      <c r="E19" s="17"/>
      <c r="F19" s="18"/>
      <c r="G19" s="18"/>
      <c r="H19" s="25"/>
      <c r="I19" s="26"/>
      <c r="J19" s="40">
        <f t="shared" si="9"/>
        <v>0</v>
      </c>
      <c r="K19" s="33"/>
      <c r="L19" s="20" t="str">
        <f>IFERROR(VLOOKUP(I19,BD!$F$2:$G$6,2,FALSE),"INGRESAR EL IMPACTO")</f>
        <v>INGRESAR EL IMPACTO</v>
      </c>
      <c r="M19" s="21"/>
      <c r="N19" s="22">
        <f t="shared" si="7"/>
        <v>0</v>
      </c>
      <c r="O19" s="23" t="str">
        <f t="shared" si="8"/>
        <v xml:space="preserve"> </v>
      </c>
      <c r="P19" s="16"/>
      <c r="Q19" s="24"/>
      <c r="R19" s="19"/>
      <c r="S19" s="26"/>
      <c r="T19" s="35">
        <f t="shared" si="3"/>
        <v>0</v>
      </c>
      <c r="U19" s="34" t="str">
        <f t="shared" si="4"/>
        <v/>
      </c>
      <c r="V19" s="16"/>
      <c r="W19" s="16"/>
      <c r="X19" s="16"/>
      <c r="Y19" s="16"/>
    </row>
    <row r="20" spans="1:25" x14ac:dyDescent="0.2">
      <c r="A20" s="16">
        <v>13</v>
      </c>
      <c r="B20" s="17"/>
      <c r="C20" s="17"/>
      <c r="D20" s="17"/>
      <c r="E20" s="17"/>
      <c r="F20" s="18"/>
      <c r="G20" s="18"/>
      <c r="H20" s="25"/>
      <c r="I20" s="26"/>
      <c r="J20" s="40">
        <f t="shared" si="9"/>
        <v>0</v>
      </c>
      <c r="K20" s="33"/>
      <c r="L20" s="20" t="str">
        <f>IFERROR(VLOOKUP(I20,BD!$F$2:$G$6,2,FALSE),"INGRESAR EL IMPACTO")</f>
        <v>INGRESAR EL IMPACTO</v>
      </c>
      <c r="M20" s="21"/>
      <c r="N20" s="22">
        <f t="shared" si="7"/>
        <v>0</v>
      </c>
      <c r="O20" s="23" t="str">
        <f t="shared" si="8"/>
        <v xml:space="preserve"> </v>
      </c>
      <c r="P20" s="16"/>
      <c r="Q20" s="24"/>
      <c r="R20" s="19"/>
      <c r="S20" s="26"/>
      <c r="T20" s="35">
        <f t="shared" si="3"/>
        <v>0</v>
      </c>
      <c r="U20" s="34" t="str">
        <f t="shared" si="4"/>
        <v/>
      </c>
      <c r="V20" s="16"/>
      <c r="W20" s="16"/>
      <c r="X20" s="16"/>
      <c r="Y20" s="16"/>
    </row>
    <row r="21" spans="1:25" x14ac:dyDescent="0.2">
      <c r="A21" s="16">
        <v>14</v>
      </c>
      <c r="B21" s="17"/>
      <c r="C21" s="17"/>
      <c r="D21" s="17"/>
      <c r="E21" s="17"/>
      <c r="F21" s="18"/>
      <c r="G21" s="18"/>
      <c r="H21" s="25"/>
      <c r="I21" s="26"/>
      <c r="J21" s="40">
        <f t="shared" si="9"/>
        <v>0</v>
      </c>
      <c r="K21" s="33"/>
      <c r="L21" s="20" t="str">
        <f>IFERROR(VLOOKUP(I21,BD!$F$2:$G$6,2,FALSE),"INGRESAR EL IMPACTO")</f>
        <v>INGRESAR EL IMPACTO</v>
      </c>
      <c r="M21" s="21"/>
      <c r="N21" s="22">
        <f t="shared" si="7"/>
        <v>0</v>
      </c>
      <c r="O21" s="23" t="str">
        <f t="shared" si="8"/>
        <v xml:space="preserve"> </v>
      </c>
      <c r="P21" s="16"/>
      <c r="Q21" s="24"/>
      <c r="R21" s="19"/>
      <c r="S21" s="26"/>
      <c r="T21" s="35">
        <f t="shared" si="3"/>
        <v>0</v>
      </c>
      <c r="U21" s="34" t="str">
        <f t="shared" si="4"/>
        <v/>
      </c>
      <c r="V21" s="16"/>
      <c r="W21" s="16"/>
      <c r="X21" s="16"/>
      <c r="Y21" s="16"/>
    </row>
    <row r="22" spans="1:25" x14ac:dyDescent="0.2">
      <c r="A22" s="16">
        <v>15</v>
      </c>
      <c r="B22" s="17"/>
      <c r="C22" s="17"/>
      <c r="D22" s="17"/>
      <c r="E22" s="17"/>
      <c r="F22" s="18"/>
      <c r="G22" s="18"/>
      <c r="H22" s="25"/>
      <c r="I22" s="26"/>
      <c r="J22" s="40">
        <f t="shared" si="9"/>
        <v>0</v>
      </c>
      <c r="K22" s="33"/>
      <c r="L22" s="20" t="str">
        <f>IFERROR(VLOOKUP(I22,BD!$F$2:$G$6,2,FALSE),"INGRESAR EL IMPACTO")</f>
        <v>INGRESAR EL IMPACTO</v>
      </c>
      <c r="M22" s="21"/>
      <c r="N22" s="22">
        <f t="shared" si="7"/>
        <v>0</v>
      </c>
      <c r="O22" s="23" t="str">
        <f t="shared" si="8"/>
        <v xml:space="preserve"> </v>
      </c>
      <c r="P22" s="16"/>
      <c r="Q22" s="24"/>
      <c r="R22" s="19"/>
      <c r="S22" s="26"/>
      <c r="T22" s="35">
        <f t="shared" si="3"/>
        <v>0</v>
      </c>
      <c r="U22" s="34" t="str">
        <f t="shared" si="4"/>
        <v/>
      </c>
      <c r="V22" s="16"/>
      <c r="W22" s="16"/>
      <c r="X22" s="16"/>
      <c r="Y22" s="16"/>
    </row>
  </sheetData>
  <sheetProtection sheet="1" formatCells="0" formatColumns="0" selectLockedCells="1" autoFilter="0"/>
  <mergeCells count="30">
    <mergeCell ref="V6:V7"/>
    <mergeCell ref="W6:W7"/>
    <mergeCell ref="X6:Y6"/>
    <mergeCell ref="M6:M7"/>
    <mergeCell ref="N6:N7"/>
    <mergeCell ref="O6:O7"/>
    <mergeCell ref="P6:P7"/>
    <mergeCell ref="Q6:Q7"/>
    <mergeCell ref="R6:U6"/>
    <mergeCell ref="L6:L7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A4:D4"/>
    <mergeCell ref="E4:Y4"/>
    <mergeCell ref="A5:D5"/>
    <mergeCell ref="E5:I5"/>
    <mergeCell ref="W1:Y3"/>
    <mergeCell ref="J2:V3"/>
    <mergeCell ref="F1:V1"/>
    <mergeCell ref="A1:E3"/>
    <mergeCell ref="F2:I3"/>
  </mergeCells>
  <phoneticPr fontId="10" type="noConversion"/>
  <conditionalFormatting sqref="O8:O22">
    <cfRule type="cellIs" dxfId="3" priority="1" operator="equal">
      <formula>"Riesto Extremo"</formula>
    </cfRule>
    <cfRule type="cellIs" dxfId="2" priority="2" operator="equal">
      <formula>"Riesgo Medio"</formula>
    </cfRule>
    <cfRule type="cellIs" dxfId="1" priority="3" operator="equal">
      <formula>"Riesgo Bajo"</formula>
    </cfRule>
    <cfRule type="cellIs" dxfId="0" priority="4" operator="equal">
      <formula>"Riesgo Alto"</formula>
    </cfRule>
  </conditionalFormatting>
  <dataValidations count="2">
    <dataValidation type="whole" allowBlank="1" showInputMessage="1" showErrorMessage="1" error="No se permiten valores menores a 1 o mayores a 5" prompt="Ingrese valores entre 1 y 5" sqref="H8:I10 S8:S10 R8:R22" xr:uid="{00000000-0002-0000-0100-000000000000}">
      <formula1>1</formula1>
      <formula2>5</formula2>
    </dataValidation>
    <dataValidation type="list" allowBlank="1" showInputMessage="1" showErrorMessage="1" sqref="V8:V22" xr:uid="{00000000-0002-0000-0100-000001000000}">
      <formula1>"SI,NO"</formula1>
    </dataValidation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100-000002000000}">
          <x14:formula1>
            <xm:f>BD!$A$2:$A$3</xm:f>
          </x14:formula1>
          <xm:sqref>B8:B22</xm:sqref>
        </x14:dataValidation>
        <x14:dataValidation type="list" allowBlank="1" showInputMessage="1" showErrorMessage="1" xr:uid="{00000000-0002-0000-0100-000003000000}">
          <x14:formula1>
            <xm:f>BD!$B$2:$B$3</xm:f>
          </x14:formula1>
          <xm:sqref>C8:C22</xm:sqref>
        </x14:dataValidation>
        <x14:dataValidation type="list" allowBlank="1" showInputMessage="1" showErrorMessage="1" xr:uid="{00000000-0002-0000-0100-000004000000}">
          <x14:formula1>
            <xm:f>BD!$C$2:$C$5</xm:f>
          </x14:formula1>
          <xm:sqref>D8:D22</xm:sqref>
        </x14:dataValidation>
        <x14:dataValidation type="list" allowBlank="1" showInputMessage="1" showErrorMessage="1" xr:uid="{00000000-0002-0000-0100-000005000000}">
          <x14:formula1>
            <xm:f>BD!$D$2:$D$9</xm:f>
          </x14:formula1>
          <xm:sqref>E8:E22</xm:sqref>
        </x14:dataValidation>
        <x14:dataValidation type="list" allowBlank="1" showInputMessage="1" showErrorMessage="1" xr:uid="{00000000-0002-0000-0100-000006000000}">
          <x14:formula1>
            <xm:f>BD!$I$2:$I$3</xm:f>
          </x14:formula1>
          <xm:sqref>P8:P22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B5" sqref="B5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33"/>
  <sheetViews>
    <sheetView workbookViewId="0">
      <selection activeCell="C21" sqref="C21"/>
    </sheetView>
  </sheetViews>
  <sheetFormatPr baseColWidth="10" defaultRowHeight="15" x14ac:dyDescent="0.25"/>
  <cols>
    <col min="1" max="1" width="52.42578125" style="43" customWidth="1"/>
    <col min="2" max="2" width="18.140625" style="43" customWidth="1"/>
    <col min="3" max="3" width="55.5703125" style="43" customWidth="1"/>
  </cols>
  <sheetData>
    <row r="1" spans="1:3" ht="30" x14ac:dyDescent="0.25">
      <c r="A1" s="45" t="s">
        <v>62</v>
      </c>
      <c r="B1" s="45" t="s">
        <v>63</v>
      </c>
      <c r="C1" s="45" t="s">
        <v>64</v>
      </c>
    </row>
    <row r="2" spans="1:3" ht="30" x14ac:dyDescent="0.25">
      <c r="A2" s="44" t="str">
        <f>+MA!F8</f>
        <v>Incumplimento en la entrega oportuna de los productos</v>
      </c>
      <c r="B2" s="44" t="str">
        <f>+MA!P8</f>
        <v>Contratista</v>
      </c>
      <c r="C2" s="44" t="str">
        <f>+MA!Q8</f>
        <v xml:space="preserve">Supervisión del trabajo realizado/
requerimientos al contratista </v>
      </c>
    </row>
    <row r="3" spans="1:3" ht="30" x14ac:dyDescent="0.25">
      <c r="A3" s="44" t="str">
        <f>+MA!F9</f>
        <v>Incumplimento en las especificaciones tecnicas</v>
      </c>
      <c r="B3" s="44" t="str">
        <f>+MA!P9</f>
        <v>Contratista</v>
      </c>
      <c r="C3" s="44" t="str">
        <f>+MA!Q9</f>
        <v xml:space="preserve">Supervisión del trabajo realizado/
requerimientos al contratista </v>
      </c>
    </row>
    <row r="4" spans="1:3" ht="45" x14ac:dyDescent="0.25">
      <c r="A4" s="44" t="str">
        <f>+MA!F10</f>
        <v xml:space="preserve">Cambio de normatividad en los procesos contractuales 
Tarifario, tributario, administrativo y de control 
</v>
      </c>
      <c r="B4" s="44" t="str">
        <f>+MA!P10</f>
        <v>Contratante</v>
      </c>
      <c r="C4" s="44" t="str">
        <f>+MA!Q10</f>
        <v>Desde el perfeccionamiento del contrato</v>
      </c>
    </row>
    <row r="5" spans="1:3" ht="30" x14ac:dyDescent="0.25">
      <c r="A5" s="44" t="str">
        <f>+MA!F11</f>
        <v>Baja calidad de los insumos suministrados</v>
      </c>
      <c r="B5" s="44" t="str">
        <f>+MA!P11</f>
        <v>Contratista</v>
      </c>
      <c r="C5" s="44" t="str">
        <f>+MA!Q11</f>
        <v xml:space="preserve">Supervisión del trabajo realizado/
requerimientos al contratista </v>
      </c>
    </row>
    <row r="6" spans="1:3" x14ac:dyDescent="0.25">
      <c r="A6" s="44">
        <f>+MA!F12</f>
        <v>0</v>
      </c>
      <c r="B6" s="44">
        <f>+MA!P12</f>
        <v>0</v>
      </c>
      <c r="C6" s="44">
        <f>+MA!Q12</f>
        <v>0</v>
      </c>
    </row>
    <row r="7" spans="1:3" x14ac:dyDescent="0.25">
      <c r="A7" s="44">
        <f>+MA!F13</f>
        <v>0</v>
      </c>
      <c r="B7" s="44">
        <f>+MA!P13</f>
        <v>0</v>
      </c>
      <c r="C7" s="44">
        <f>+MA!Q13</f>
        <v>0</v>
      </c>
    </row>
    <row r="8" spans="1:3" x14ac:dyDescent="0.25">
      <c r="A8" s="44">
        <f>+MA!F14</f>
        <v>0</v>
      </c>
      <c r="B8" s="44">
        <f>+MA!P14</f>
        <v>0</v>
      </c>
      <c r="C8" s="44">
        <f>+MA!Q14</f>
        <v>0</v>
      </c>
    </row>
    <row r="9" spans="1:3" x14ac:dyDescent="0.25">
      <c r="A9" s="44">
        <f>+MA!F15</f>
        <v>0</v>
      </c>
      <c r="B9" s="44">
        <f>+MA!P15</f>
        <v>0</v>
      </c>
      <c r="C9" s="44">
        <f>+MA!Q15</f>
        <v>0</v>
      </c>
    </row>
    <row r="10" spans="1:3" x14ac:dyDescent="0.25">
      <c r="A10" s="44">
        <f>+MA!F16</f>
        <v>0</v>
      </c>
      <c r="B10" s="44">
        <f>+MA!P16</f>
        <v>0</v>
      </c>
      <c r="C10" s="44">
        <f>+MA!Q16</f>
        <v>0</v>
      </c>
    </row>
    <row r="11" spans="1:3" x14ac:dyDescent="0.25">
      <c r="A11" s="44">
        <f>+MA!F17</f>
        <v>0</v>
      </c>
      <c r="B11" s="44">
        <f>+MA!P17</f>
        <v>0</v>
      </c>
      <c r="C11" s="44">
        <f>+MA!Q17</f>
        <v>0</v>
      </c>
    </row>
    <row r="12" spans="1:3" x14ac:dyDescent="0.25">
      <c r="A12" s="44">
        <f>+MA!F18</f>
        <v>0</v>
      </c>
      <c r="B12" s="44">
        <f>+MA!P18</f>
        <v>0</v>
      </c>
      <c r="C12" s="44">
        <f>+MA!Q18</f>
        <v>0</v>
      </c>
    </row>
    <row r="13" spans="1:3" x14ac:dyDescent="0.25">
      <c r="A13" s="44">
        <f>+MA!F19</f>
        <v>0</v>
      </c>
      <c r="B13" s="44">
        <f>+MA!P19</f>
        <v>0</v>
      </c>
      <c r="C13" s="44">
        <f>+MA!Q19</f>
        <v>0</v>
      </c>
    </row>
    <row r="14" spans="1:3" x14ac:dyDescent="0.25">
      <c r="A14" s="44">
        <f>+MA!F20</f>
        <v>0</v>
      </c>
      <c r="B14" s="44">
        <f>+MA!P20</f>
        <v>0</v>
      </c>
      <c r="C14" s="44">
        <f>+MA!Q20</f>
        <v>0</v>
      </c>
    </row>
    <row r="15" spans="1:3" x14ac:dyDescent="0.25">
      <c r="A15" s="44">
        <f>+MA!F21</f>
        <v>0</v>
      </c>
      <c r="B15" s="44">
        <f>+MA!P21</f>
        <v>0</v>
      </c>
      <c r="C15" s="44">
        <f>+MA!Q21</f>
        <v>0</v>
      </c>
    </row>
    <row r="16" spans="1:3" x14ac:dyDescent="0.25">
      <c r="A16" s="44">
        <f>+MA!F22</f>
        <v>0</v>
      </c>
      <c r="B16" s="44">
        <f>+MA!P22</f>
        <v>0</v>
      </c>
      <c r="C16" s="44">
        <f>+MA!Q22</f>
        <v>0</v>
      </c>
    </row>
    <row r="17" spans="1:3" x14ac:dyDescent="0.25">
      <c r="A17" s="44">
        <f>+MA!F23</f>
        <v>0</v>
      </c>
      <c r="B17" s="44">
        <f>+MA!P23</f>
        <v>0</v>
      </c>
      <c r="C17" s="44">
        <f>+MA!Q23</f>
        <v>0</v>
      </c>
    </row>
    <row r="18" spans="1:3" x14ac:dyDescent="0.25">
      <c r="A18" s="44">
        <f>+MA!F24</f>
        <v>0</v>
      </c>
      <c r="B18" s="44">
        <f>+MA!P24</f>
        <v>0</v>
      </c>
      <c r="C18" s="44">
        <f>+MA!Q24</f>
        <v>0</v>
      </c>
    </row>
    <row r="19" spans="1:3" x14ac:dyDescent="0.25">
      <c r="A19" s="44">
        <f>+MA!F25</f>
        <v>0</v>
      </c>
      <c r="B19" s="44">
        <f>+MA!P25</f>
        <v>0</v>
      </c>
      <c r="C19" s="44">
        <f>+MA!Q25</f>
        <v>0</v>
      </c>
    </row>
    <row r="20" spans="1:3" x14ac:dyDescent="0.25">
      <c r="A20" s="44">
        <f>+MA!F26</f>
        <v>0</v>
      </c>
      <c r="B20" s="44">
        <f>+MA!P26</f>
        <v>0</v>
      </c>
      <c r="C20" s="44">
        <f>+MA!Q26</f>
        <v>0</v>
      </c>
    </row>
    <row r="21" spans="1:3" x14ac:dyDescent="0.25">
      <c r="A21" s="44">
        <f>+MA!F27</f>
        <v>0</v>
      </c>
      <c r="B21" s="44">
        <f>+MA!P27</f>
        <v>0</v>
      </c>
      <c r="C21" s="44">
        <f>+MA!Q27</f>
        <v>0</v>
      </c>
    </row>
    <row r="22" spans="1:3" x14ac:dyDescent="0.25">
      <c r="A22" s="44">
        <f>+MA!F28</f>
        <v>0</v>
      </c>
      <c r="B22" s="44">
        <f>+MA!P28</f>
        <v>0</v>
      </c>
      <c r="C22" s="44">
        <f>+MA!Q28</f>
        <v>0</v>
      </c>
    </row>
    <row r="23" spans="1:3" x14ac:dyDescent="0.25">
      <c r="A23" s="44">
        <f>+MA!F29</f>
        <v>0</v>
      </c>
      <c r="B23" s="44">
        <f>+MA!P29</f>
        <v>0</v>
      </c>
      <c r="C23" s="44">
        <f>+MA!Q29</f>
        <v>0</v>
      </c>
    </row>
    <row r="24" spans="1:3" x14ac:dyDescent="0.25">
      <c r="A24" s="44">
        <f>+MA!F30</f>
        <v>0</v>
      </c>
      <c r="B24" s="44">
        <f>+MA!P30</f>
        <v>0</v>
      </c>
      <c r="C24" s="44">
        <f>+MA!Q30</f>
        <v>0</v>
      </c>
    </row>
    <row r="25" spans="1:3" x14ac:dyDescent="0.25">
      <c r="A25" s="44">
        <f>+MA!F31</f>
        <v>0</v>
      </c>
      <c r="B25" s="44">
        <f>+MA!P31</f>
        <v>0</v>
      </c>
      <c r="C25" s="44">
        <f>+MA!Q31</f>
        <v>0</v>
      </c>
    </row>
    <row r="26" spans="1:3" x14ac:dyDescent="0.25">
      <c r="A26" s="44">
        <f>+MA!F32</f>
        <v>0</v>
      </c>
      <c r="B26" s="44">
        <f>+MA!P32</f>
        <v>0</v>
      </c>
      <c r="C26" s="44">
        <f>+MA!Q32</f>
        <v>0</v>
      </c>
    </row>
    <row r="27" spans="1:3" x14ac:dyDescent="0.25">
      <c r="A27" s="44">
        <f>+MA!F33</f>
        <v>0</v>
      </c>
      <c r="B27" s="44">
        <f>+MA!P33</f>
        <v>0</v>
      </c>
      <c r="C27" s="44">
        <f>+MA!Q33</f>
        <v>0</v>
      </c>
    </row>
    <row r="28" spans="1:3" x14ac:dyDescent="0.25">
      <c r="A28" s="44">
        <f>+MA!F34</f>
        <v>0</v>
      </c>
      <c r="B28" s="44">
        <f>+MA!P34</f>
        <v>0</v>
      </c>
      <c r="C28" s="44">
        <f>+MA!Q34</f>
        <v>0</v>
      </c>
    </row>
    <row r="29" spans="1:3" x14ac:dyDescent="0.25">
      <c r="A29" s="44">
        <f>+MA!F35</f>
        <v>0</v>
      </c>
      <c r="B29" s="44">
        <f>+MA!P35</f>
        <v>0</v>
      </c>
      <c r="C29" s="44">
        <f>+MA!Q35</f>
        <v>0</v>
      </c>
    </row>
    <row r="30" spans="1:3" x14ac:dyDescent="0.25">
      <c r="A30" s="44">
        <f>+MA!F36</f>
        <v>0</v>
      </c>
      <c r="B30" s="44">
        <f>+MA!P36</f>
        <v>0</v>
      </c>
      <c r="C30" s="44">
        <f>+MA!Q36</f>
        <v>0</v>
      </c>
    </row>
    <row r="31" spans="1:3" x14ac:dyDescent="0.25">
      <c r="A31" s="44">
        <f>+MA!F37</f>
        <v>0</v>
      </c>
      <c r="B31" s="44">
        <f>+MA!P37</f>
        <v>0</v>
      </c>
      <c r="C31" s="44">
        <f>+MA!Q37</f>
        <v>0</v>
      </c>
    </row>
    <row r="32" spans="1:3" x14ac:dyDescent="0.25">
      <c r="A32" s="44">
        <f>+MA!F38</f>
        <v>0</v>
      </c>
      <c r="B32" s="44">
        <f>+MA!P38</f>
        <v>0</v>
      </c>
      <c r="C32" s="44">
        <f>+MA!Q38</f>
        <v>0</v>
      </c>
    </row>
    <row r="33" spans="1:3" x14ac:dyDescent="0.25">
      <c r="A33" s="44">
        <f>+MA!F39</f>
        <v>0</v>
      </c>
      <c r="B33" s="44">
        <f>+MA!P39</f>
        <v>0</v>
      </c>
      <c r="C33" s="44">
        <f>+MA!Q39</f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BD</vt:lpstr>
      <vt:lpstr>MA</vt:lpstr>
      <vt:lpstr>Hoja1</vt:lpstr>
      <vt:lpstr>Cuadro estudio previo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KARINA MONTES</dc:creator>
  <cp:lastModifiedBy>Catalina Rios Palacio</cp:lastModifiedBy>
  <cp:lastPrinted>2014-02-24T15:16:17Z</cp:lastPrinted>
  <dcterms:created xsi:type="dcterms:W3CDTF">2014-02-13T21:20:26Z</dcterms:created>
  <dcterms:modified xsi:type="dcterms:W3CDTF">2023-04-21T20:06:15Z</dcterms:modified>
</cp:coreProperties>
</file>