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73184994_fiscalia_gov_co/Documents/1. Gestión Contractual/2023/Procesos/33. MC 0033 Sillas de Ruedas y Carpas/Estudio del Sector II/"/>
    </mc:Choice>
  </mc:AlternateContent>
  <xr:revisionPtr revIDLastSave="3" documentId="11_DAD9C859D8DDE06D21E82EFB619ADF42A182E35D" xr6:coauthVersionLast="47" xr6:coauthVersionMax="47" xr10:uidLastSave="{E93DF15E-FE0D-40A4-9966-C4CFA6F715EE}"/>
  <bookViews>
    <workbookView xWindow="-120" yWindow="-120" windowWidth="29040" windowHeight="15840" xr2:uid="{00000000-000D-0000-FFFF-FFFF00000000}"/>
  </bookViews>
  <sheets>
    <sheet name="CUADRO N° 01- SILLAS Y CARPAS" sheetId="2" r:id="rId1"/>
  </sheets>
  <definedNames>
    <definedName name="_xlnm.Print_Area" localSheetId="0">'CUADRO N° 01- SILLAS Y CARPAS'!$B$7:$G$11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0" i="2" l="1"/>
  <c r="I11" i="2"/>
  <c r="J11" i="2"/>
  <c r="L11" i="2"/>
  <c r="M11" i="2"/>
  <c r="O11" i="2"/>
  <c r="P11" i="2"/>
  <c r="Q11" i="2"/>
  <c r="V11" i="2"/>
  <c r="F10" i="2"/>
  <c r="G10" i="2"/>
  <c r="I10" i="2"/>
  <c r="J10" i="2"/>
  <c r="Q10" i="2"/>
  <c r="V10" i="2"/>
  <c r="T11" i="2"/>
  <c r="P12" i="2"/>
  <c r="O12" i="2"/>
  <c r="N12" i="2"/>
  <c r="M12" i="2"/>
  <c r="L12" i="2"/>
  <c r="K12" i="2"/>
  <c r="W10" i="2"/>
  <c r="W11" i="2"/>
  <c r="W12" i="2"/>
  <c r="V12" i="2"/>
  <c r="T12" i="2"/>
  <c r="U12" i="2"/>
  <c r="S12" i="2"/>
  <c r="Q12" i="2"/>
  <c r="J12" i="2"/>
  <c r="I12" i="2"/>
  <c r="H12" i="2"/>
  <c r="F11" i="2"/>
  <c r="G11" i="2"/>
  <c r="G12" i="2"/>
  <c r="F12" i="2"/>
  <c r="E12" i="2"/>
</calcChain>
</file>

<file path=xl/sharedStrings.xml><?xml version="1.0" encoding="utf-8"?>
<sst xmlns="http://schemas.openxmlformats.org/spreadsheetml/2006/main" count="38" uniqueCount="29">
  <si>
    <t>ITEM</t>
  </si>
  <si>
    <t>CANTIDAD</t>
  </si>
  <si>
    <t>IVA</t>
  </si>
  <si>
    <t>DESCRIPCIÓN</t>
  </si>
  <si>
    <t>VALOR UNITARIO</t>
  </si>
  <si>
    <t>VALOR UNITARIO INCLUIDO IVA</t>
  </si>
  <si>
    <r>
      <rPr>
        <b/>
        <sz val="14"/>
        <rFont val="Arial"/>
        <family val="2"/>
      </rPr>
      <t>PROMEDIO</t>
    </r>
    <r>
      <rPr>
        <b/>
        <sz val="12"/>
        <rFont val="Arial"/>
        <family val="2"/>
      </rPr>
      <t xml:space="preserve"> VALORES UNITARIOS INCLUIDO IVA</t>
    </r>
  </si>
  <si>
    <t>FISCALÍA GENERAL DE LA NACIÓN</t>
  </si>
  <si>
    <t>SUBDIRECCIÓN REGIONAL DE APOYO CENTRAL</t>
  </si>
  <si>
    <t>SECCIÓN DE GESTIÓN CONTRACTUAL</t>
  </si>
  <si>
    <t xml:space="preserve">Elaboro: Hernan D. Cortes Villegas </t>
  </si>
  <si>
    <t>Profesional de Gestión II</t>
  </si>
  <si>
    <t>RESQ SOLUTIONS</t>
  </si>
  <si>
    <t>SM CAPITAL SAS</t>
  </si>
  <si>
    <r>
      <rPr>
        <b/>
        <sz val="12"/>
        <rFont val="Arial"/>
        <family val="2"/>
      </rPr>
      <t>OBJETO:</t>
    </r>
    <r>
      <rPr>
        <sz val="12"/>
        <rFont val="Arial"/>
        <family val="2"/>
      </rPr>
      <t xml:space="preserve"> La Fiscalía General de la Nación a través de la Subdirección Regional de Apoyo Central, requiere la adquisición de elementos de emergencia, sillas de ruedas y carpas para los funcionarios de la Fiscalía General de la Nación adscritos a las Direcciones Seccionales de Bogotá, Cundinamarca, Boyacá y Amazonas y que en razón a la naturaleza del riesgo al que se encuentran expuestos durante el ejercicio de sus funciones, requieren dichos elementos.</t>
    </r>
  </si>
  <si>
    <t>Carpa en lona para emergencia - Impermeable, con paredes laterales enrrollables, con estacas en estructura metalica con su respectivo maletin para guardarla. Altura: 2 metros; Ancho y Largo: entre 3 y 4 metros - Capacidad para 10 personas</t>
  </si>
  <si>
    <r>
      <t xml:space="preserve">Silla de rueda estándar pies y brazos - Plegable con marco en acero cromado, ruedas anteriores macizas con radios y aros de impulso metálicos, ruedas delanteras macizas con radios en PVC, freno para paciente, tapicería en nylon cómoda y duradera </t>
    </r>
    <r>
      <rPr>
        <b/>
        <sz val="12"/>
        <color theme="1"/>
        <rFont val="Arial"/>
        <family val="2"/>
      </rPr>
      <t>(Ver Requisitos Especificos de la ficha técnica)</t>
    </r>
  </si>
  <si>
    <t>TOTALES</t>
  </si>
  <si>
    <r>
      <rPr>
        <b/>
        <sz val="12"/>
        <rFont val="Arial"/>
        <family val="2"/>
      </rPr>
      <t>NOTA</t>
    </r>
    <r>
      <rPr>
        <sz val="12"/>
        <rFont val="Arial"/>
        <family val="2"/>
      </rPr>
      <t>: El valor resaltado en color amarillo no es objeto de promedio por superar el rango de valores de precios ofertados.</t>
    </r>
  </si>
  <si>
    <t>NECESIDAD REAL</t>
  </si>
  <si>
    <t>COSTO TOTAL NECESIDAD REAL</t>
  </si>
  <si>
    <t xml:space="preserve"> PRESUPUESTO ASIGNADO </t>
  </si>
  <si>
    <t>CANTIDADES A ADQUIRIR SEGÚN ESTUDIO ECONÓMICO</t>
  </si>
  <si>
    <t>CANTIDAD FALTANTE PARA CUMPLIR LA NECESIDAD REAL</t>
  </si>
  <si>
    <t>ANÁLISIS ECONÓMICO - SILLA DE RUEDAS Y CARPAS EN LONA IMPERMEABLE - 2023</t>
  </si>
  <si>
    <t>CUADRO N° 01 - SILLAS DE RUEDAS Y CARPAS EN LONA IMPERMEABLE</t>
  </si>
  <si>
    <t>NACIONAL DE CARPAS</t>
  </si>
  <si>
    <t>UNICARPAS SAS</t>
  </si>
  <si>
    <t>Bogota D.C. 05 de mayo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</si>
</sst>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-&quot;$&quot;* #,##0_-;\-&quot;$&quot;* #,##0_-;_-&quot;$&quot;* &quot;-&quot;??_-;_-@_-"/>
    <numFmt numFmtId="167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3" borderId="2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9" fillId="0" borderId="0" xfId="0" applyFont="1"/>
    <xf numFmtId="165" fontId="2" fillId="2" borderId="1" xfId="1" applyNumberFormat="1" applyFont="1" applyFill="1" applyBorder="1" applyAlignment="1">
      <alignment vertical="center" wrapText="1"/>
    </xf>
    <xf numFmtId="165" fontId="2" fillId="2" borderId="2" xfId="1" applyNumberFormat="1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166" fontId="3" fillId="2" borderId="10" xfId="1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4" xfId="0" applyFont="1" applyBorder="1"/>
    <xf numFmtId="166" fontId="2" fillId="0" borderId="2" xfId="0" applyNumberFormat="1" applyFont="1" applyBorder="1"/>
    <xf numFmtId="166" fontId="2" fillId="0" borderId="3" xfId="0" applyNumberFormat="1" applyFont="1" applyBorder="1"/>
    <xf numFmtId="166" fontId="3" fillId="8" borderId="1" xfId="0" applyNumberFormat="1" applyFont="1" applyFill="1" applyBorder="1"/>
    <xf numFmtId="166" fontId="3" fillId="9" borderId="1" xfId="0" applyNumberFormat="1" applyFont="1" applyFill="1" applyBorder="1"/>
    <xf numFmtId="166" fontId="8" fillId="10" borderId="4" xfId="0" applyNumberFormat="1" applyFont="1" applyFill="1" applyBorder="1"/>
    <xf numFmtId="0" fontId="3" fillId="0" borderId="3" xfId="0" applyFont="1" applyBorder="1" applyAlignment="1">
      <alignment horizontal="center" vertical="center" wrapText="1"/>
    </xf>
    <xf numFmtId="167" fontId="0" fillId="0" borderId="0" xfId="3" applyNumberFormat="1" applyFont="1"/>
    <xf numFmtId="165" fontId="3" fillId="7" borderId="4" xfId="1" applyNumberFormat="1" applyFont="1" applyFill="1" applyBorder="1" applyAlignment="1">
      <alignment vertical="center" wrapText="1"/>
    </xf>
    <xf numFmtId="167" fontId="2" fillId="0" borderId="0" xfId="3" applyNumberFormat="1" applyFont="1"/>
    <xf numFmtId="0" fontId="2" fillId="2" borderId="8" xfId="2" applyFont="1" applyFill="1" applyBorder="1" applyAlignment="1">
      <alignment horizontal="center" vertical="center" wrapText="1"/>
    </xf>
    <xf numFmtId="166" fontId="2" fillId="2" borderId="2" xfId="1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6" fontId="2" fillId="2" borderId="4" xfId="1" applyNumberFormat="1" applyFont="1" applyFill="1" applyBorder="1" applyAlignment="1">
      <alignment horizontal="center" vertical="center" wrapText="1"/>
    </xf>
    <xf numFmtId="165" fontId="2" fillId="2" borderId="4" xfId="1" applyNumberFormat="1" applyFont="1" applyFill="1" applyBorder="1" applyAlignment="1">
      <alignment vertical="center" wrapText="1"/>
    </xf>
    <xf numFmtId="166" fontId="2" fillId="0" borderId="1" xfId="0" applyNumberFormat="1" applyFont="1" applyBorder="1"/>
    <xf numFmtId="166" fontId="3" fillId="2" borderId="1" xfId="1" applyNumberFormat="1" applyFont="1" applyFill="1" applyBorder="1" applyAlignment="1">
      <alignment horizontal="center" vertical="center"/>
    </xf>
    <xf numFmtId="6" fontId="2" fillId="0" borderId="21" xfId="0" applyNumberFormat="1" applyFont="1" applyBorder="1" applyAlignment="1">
      <alignment horizontal="center" vertical="center"/>
    </xf>
    <xf numFmtId="6" fontId="2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6" fontId="2" fillId="2" borderId="1" xfId="0" applyNumberFormat="1" applyFont="1" applyFill="1" applyBorder="1" applyAlignment="1">
      <alignment horizontal="center" vertical="center"/>
    </xf>
    <xf numFmtId="6" fontId="2" fillId="2" borderId="3" xfId="0" applyNumberFormat="1" applyFont="1" applyFill="1" applyBorder="1" applyAlignment="1">
      <alignment horizontal="center" vertical="center"/>
    </xf>
    <xf numFmtId="1" fontId="8" fillId="6" borderId="1" xfId="0" applyNumberFormat="1" applyFont="1" applyFill="1" applyBorder="1" applyAlignment="1">
      <alignment horizontal="center" vertical="center"/>
    </xf>
    <xf numFmtId="1" fontId="8" fillId="6" borderId="21" xfId="0" applyNumberFormat="1" applyFont="1" applyFill="1" applyBorder="1" applyAlignment="1">
      <alignment horizontal="center" vertical="center"/>
    </xf>
    <xf numFmtId="166" fontId="3" fillId="12" borderId="1" xfId="0" applyNumberFormat="1" applyFont="1" applyFill="1" applyBorder="1"/>
    <xf numFmtId="166" fontId="2" fillId="3" borderId="2" xfId="1" applyNumberFormat="1" applyFont="1" applyFill="1" applyBorder="1" applyAlignment="1">
      <alignment horizontal="center" vertical="center" wrapText="1"/>
    </xf>
    <xf numFmtId="166" fontId="2" fillId="3" borderId="1" xfId="1" applyNumberFormat="1" applyFont="1" applyFill="1" applyBorder="1" applyAlignment="1">
      <alignment horizontal="center" vertical="center" wrapText="1"/>
    </xf>
    <xf numFmtId="166" fontId="2" fillId="3" borderId="4" xfId="1" applyNumberFormat="1" applyFont="1" applyFill="1" applyBorder="1" applyAlignment="1">
      <alignment horizontal="center" vertical="center" wrapText="1"/>
    </xf>
    <xf numFmtId="166" fontId="3" fillId="11" borderId="1" xfId="0" applyNumberFormat="1" applyFont="1" applyFill="1" applyBorder="1"/>
    <xf numFmtId="0" fontId="3" fillId="0" borderId="2" xfId="0" applyFon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/>
    </xf>
    <xf numFmtId="6" fontId="3" fillId="0" borderId="3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1" fontId="11" fillId="2" borderId="4" xfId="0" applyNumberFormat="1" applyFont="1" applyFill="1" applyBorder="1" applyAlignment="1">
      <alignment horizontal="center" vertical="center"/>
    </xf>
    <xf numFmtId="1" fontId="11" fillId="2" borderId="22" xfId="0" applyNumberFormat="1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wrapText="1"/>
    </xf>
    <xf numFmtId="0" fontId="3" fillId="11" borderId="15" xfId="0" applyFont="1" applyFill="1" applyBorder="1" applyAlignment="1">
      <alignment horizontal="center" vertical="center" wrapText="1"/>
    </xf>
    <xf numFmtId="0" fontId="3" fillId="11" borderId="16" xfId="0" applyFont="1" applyFill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3" fillId="3" borderId="8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7" borderId="2" xfId="0" applyFont="1" applyFill="1" applyBorder="1" applyAlignment="1">
      <alignment horizontal="left"/>
    </xf>
    <xf numFmtId="0" fontId="7" fillId="7" borderId="3" xfId="0" applyFont="1" applyFill="1" applyBorder="1" applyAlignment="1">
      <alignment horizontal="left"/>
    </xf>
    <xf numFmtId="0" fontId="7" fillId="7" borderId="4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4">
    <cellStyle name="Millares" xfId="3" builtinId="3"/>
    <cellStyle name="Moneda" xfId="1" builtinId="4"/>
    <cellStyle name="Normal" xfId="0" builtinId="0"/>
    <cellStyle name="Normal_HERRAMIENTAS PARA TRANSPORTE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153760</xdr:colOff>
      <xdr:row>6</xdr:row>
      <xdr:rowOff>85725</xdr:rowOff>
    </xdr:from>
    <xdr:to>
      <xdr:col>2</xdr:col>
      <xdr:colOff>2394941</xdr:colOff>
      <xdr:row>6</xdr:row>
      <xdr:rowOff>514350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885" y="1419225"/>
          <a:ext cx="2241181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18"/>
  <sheetViews>
    <sheetView tabSelected="1" topLeftCell="A7" zoomScaleNormal="100" zoomScaleSheetLayoutView="25" workbookViewId="0">
      <selection activeCell="T19" sqref="T19"/>
    </sheetView>
  </sheetViews>
  <sheetFormatPr baseColWidth="10" defaultRowHeight="15" x14ac:dyDescent="0.2"/>
  <cols>
    <col min="1" max="1" width="1.7109375" style="1" customWidth="1"/>
    <col min="2" max="2" width="7.5703125" style="1" customWidth="1"/>
    <col min="3" max="3" width="59.140625" style="2" customWidth="1"/>
    <col min="4" max="4" width="14.28515625" style="1" customWidth="1"/>
    <col min="5" max="5" width="14.42578125" style="1" customWidth="1"/>
    <col min="6" max="6" width="14.140625" style="1" customWidth="1"/>
    <col min="7" max="7" width="16.85546875" style="1" customWidth="1"/>
    <col min="8" max="8" width="14.42578125" style="1" customWidth="1"/>
    <col min="9" max="9" width="12.5703125" style="1" customWidth="1"/>
    <col min="10" max="10" width="16.85546875" style="1" customWidth="1"/>
    <col min="11" max="11" width="14.42578125" style="1" customWidth="1"/>
    <col min="12" max="12" width="12.5703125" style="1" customWidth="1"/>
    <col min="13" max="13" width="16.85546875" style="1" customWidth="1"/>
    <col min="14" max="14" width="14.42578125" style="1" customWidth="1"/>
    <col min="15" max="15" width="12.5703125" style="1" customWidth="1"/>
    <col min="16" max="16" width="16.85546875" style="1" customWidth="1"/>
    <col min="17" max="17" width="18" style="1" customWidth="1"/>
    <col min="18" max="18" width="3.85546875" style="1" customWidth="1"/>
    <col min="19" max="20" width="15.28515625" style="1" customWidth="1"/>
    <col min="21" max="21" width="19.7109375" style="1" customWidth="1"/>
    <col min="22" max="22" width="16.28515625" style="1" customWidth="1"/>
    <col min="23" max="23" width="16" style="1" customWidth="1"/>
    <col min="24" max="16384" width="11.42578125" style="1"/>
  </cols>
  <sheetData>
    <row r="1" spans="2:23" ht="18" x14ac:dyDescent="0.25">
      <c r="B1"/>
      <c r="C1" s="76" t="s">
        <v>7</v>
      </c>
      <c r="D1" s="76"/>
      <c r="E1" s="76"/>
      <c r="F1" s="76"/>
      <c r="G1" s="76"/>
      <c r="H1" s="76"/>
      <c r="I1"/>
    </row>
    <row r="2" spans="2:23" ht="18" x14ac:dyDescent="0.25">
      <c r="B2"/>
      <c r="C2" s="76" t="s">
        <v>8</v>
      </c>
      <c r="D2" s="76"/>
      <c r="E2" s="76"/>
      <c r="F2" s="76"/>
      <c r="G2" s="76"/>
      <c r="H2" s="76"/>
      <c r="I2"/>
    </row>
    <row r="3" spans="2:23" ht="18" x14ac:dyDescent="0.25">
      <c r="B3"/>
      <c r="C3" s="76" t="s">
        <v>9</v>
      </c>
      <c r="D3" s="76"/>
      <c r="E3" s="76"/>
      <c r="F3" s="76"/>
      <c r="G3" s="76"/>
      <c r="H3" s="76"/>
      <c r="I3"/>
    </row>
    <row r="4" spans="2:23" ht="18" x14ac:dyDescent="0.25">
      <c r="B4"/>
      <c r="C4" s="88" t="s">
        <v>24</v>
      </c>
      <c r="D4" s="88"/>
      <c r="E4" s="88"/>
      <c r="F4" s="88"/>
      <c r="G4" s="88"/>
      <c r="H4" s="88"/>
      <c r="I4" s="10"/>
    </row>
    <row r="5" spans="2:23" ht="16.5" thickBot="1" x14ac:dyDescent="0.3">
      <c r="B5"/>
      <c r="C5"/>
      <c r="D5"/>
      <c r="E5"/>
      <c r="F5"/>
      <c r="G5"/>
      <c r="H5"/>
      <c r="I5"/>
    </row>
    <row r="6" spans="2:23" ht="16.5" thickBot="1" x14ac:dyDescent="0.3">
      <c r="B6" s="89" t="s">
        <v>25</v>
      </c>
      <c r="C6" s="90"/>
      <c r="D6" s="90"/>
      <c r="E6" s="90"/>
      <c r="F6" s="90"/>
      <c r="G6" s="90"/>
      <c r="H6" s="90"/>
      <c r="I6" s="91"/>
    </row>
    <row r="7" spans="2:23" ht="82.5" customHeight="1" thickBot="1" x14ac:dyDescent="0.25">
      <c r="B7" s="77"/>
      <c r="C7" s="78"/>
      <c r="D7" s="74" t="s">
        <v>14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5"/>
    </row>
    <row r="8" spans="2:23" ht="51.75" customHeight="1" thickBot="1" x14ac:dyDescent="0.25">
      <c r="B8" s="79" t="s">
        <v>0</v>
      </c>
      <c r="C8" s="81" t="s">
        <v>3</v>
      </c>
      <c r="D8" s="86" t="s">
        <v>1</v>
      </c>
      <c r="E8" s="83" t="s">
        <v>12</v>
      </c>
      <c r="F8" s="84"/>
      <c r="G8" s="85"/>
      <c r="H8" s="92" t="s">
        <v>13</v>
      </c>
      <c r="I8" s="93"/>
      <c r="J8" s="94"/>
      <c r="K8" s="68" t="s">
        <v>26</v>
      </c>
      <c r="L8" s="69"/>
      <c r="M8" s="70"/>
      <c r="N8" s="71" t="s">
        <v>27</v>
      </c>
      <c r="O8" s="72"/>
      <c r="P8" s="73"/>
      <c r="Q8" s="66" t="s">
        <v>6</v>
      </c>
      <c r="S8" s="60" t="s">
        <v>19</v>
      </c>
      <c r="T8" s="62" t="s">
        <v>20</v>
      </c>
      <c r="U8" s="64" t="s">
        <v>21</v>
      </c>
      <c r="V8" s="62" t="s">
        <v>22</v>
      </c>
      <c r="W8" s="55" t="s">
        <v>23</v>
      </c>
    </row>
    <row r="9" spans="2:23" s="5" customFormat="1" ht="48" thickBot="1" x14ac:dyDescent="0.25">
      <c r="B9" s="80"/>
      <c r="C9" s="82"/>
      <c r="D9" s="87"/>
      <c r="E9" s="6" t="s">
        <v>4</v>
      </c>
      <c r="F9" s="4" t="s">
        <v>2</v>
      </c>
      <c r="G9" s="7" t="s">
        <v>5</v>
      </c>
      <c r="H9" s="4" t="s">
        <v>4</v>
      </c>
      <c r="I9" s="7" t="s">
        <v>2</v>
      </c>
      <c r="J9" s="3" t="s">
        <v>5</v>
      </c>
      <c r="K9" s="4" t="s">
        <v>4</v>
      </c>
      <c r="L9" s="7" t="s">
        <v>2</v>
      </c>
      <c r="M9" s="3" t="s">
        <v>5</v>
      </c>
      <c r="N9" s="4" t="s">
        <v>4</v>
      </c>
      <c r="O9" s="7" t="s">
        <v>2</v>
      </c>
      <c r="P9" s="3" t="s">
        <v>5</v>
      </c>
      <c r="Q9" s="67"/>
      <c r="S9" s="61"/>
      <c r="T9" s="63"/>
      <c r="U9" s="65"/>
      <c r="V9" s="63"/>
      <c r="W9" s="56"/>
    </row>
    <row r="10" spans="2:23" s="5" customFormat="1" ht="92.25" thickBot="1" x14ac:dyDescent="0.25">
      <c r="B10" s="13">
        <v>1</v>
      </c>
      <c r="C10" s="15" t="s">
        <v>16</v>
      </c>
      <c r="D10" s="28">
        <v>1</v>
      </c>
      <c r="E10" s="29">
        <v>1960000</v>
      </c>
      <c r="F10" s="30">
        <f>(E10*19)/100</f>
        <v>372400</v>
      </c>
      <c r="G10" s="31">
        <f>E10+F10</f>
        <v>2332400</v>
      </c>
      <c r="H10" s="29">
        <v>1960000</v>
      </c>
      <c r="I10" s="30">
        <f>(H10*19)/100</f>
        <v>372400</v>
      </c>
      <c r="J10" s="31">
        <f>H10+I10</f>
        <v>2332400</v>
      </c>
      <c r="K10" s="43"/>
      <c r="L10" s="44"/>
      <c r="M10" s="45"/>
      <c r="N10" s="43"/>
      <c r="O10" s="44"/>
      <c r="P10" s="45"/>
      <c r="Q10" s="16">
        <f>(G10+J10)/2</f>
        <v>2332400</v>
      </c>
      <c r="S10" s="37">
        <v>31</v>
      </c>
      <c r="T10" s="38">
        <f>Q10*S10</f>
        <v>72304400</v>
      </c>
      <c r="U10" s="39">
        <v>19375000</v>
      </c>
      <c r="V10" s="40">
        <f>U10/Q10</f>
        <v>8.3068941862459269</v>
      </c>
      <c r="W10" s="53">
        <f>S10-V10</f>
        <v>22.693105813754073</v>
      </c>
    </row>
    <row r="11" spans="2:23" ht="90.75" customHeight="1" thickBot="1" x14ac:dyDescent="0.25">
      <c r="B11" s="8">
        <v>2</v>
      </c>
      <c r="C11" s="14" t="s">
        <v>15</v>
      </c>
      <c r="D11" s="9">
        <v>1</v>
      </c>
      <c r="E11" s="12">
        <v>4200000</v>
      </c>
      <c r="F11" s="11">
        <f>(E11*19)/100</f>
        <v>798000</v>
      </c>
      <c r="G11" s="26">
        <f>E11+F11</f>
        <v>4998000</v>
      </c>
      <c r="H11" s="11">
        <v>2250000</v>
      </c>
      <c r="I11" s="11">
        <f>(H11*19)/100</f>
        <v>427500</v>
      </c>
      <c r="J11" s="32">
        <f>H11+I11</f>
        <v>2677500</v>
      </c>
      <c r="K11" s="11">
        <v>1785000</v>
      </c>
      <c r="L11" s="11">
        <f>(K11*19)/100</f>
        <v>339150</v>
      </c>
      <c r="M11" s="32">
        <f>K11+L11</f>
        <v>2124150</v>
      </c>
      <c r="N11" s="11">
        <v>2080000</v>
      </c>
      <c r="O11" s="11">
        <f>(N11*19)/100</f>
        <v>395200</v>
      </c>
      <c r="P11" s="32">
        <f>N11+O11</f>
        <v>2475200</v>
      </c>
      <c r="Q11" s="34">
        <f>(J11+M11+P11)/3</f>
        <v>2425616.6666666665</v>
      </c>
      <c r="S11" s="52">
        <v>4</v>
      </c>
      <c r="T11" s="35">
        <f>S11*Q11</f>
        <v>9702466.666666666</v>
      </c>
      <c r="U11" s="36">
        <v>7200000</v>
      </c>
      <c r="V11" s="41">
        <f>U11/Q11</f>
        <v>2.9683173351106595</v>
      </c>
      <c r="W11" s="54">
        <f>S11-V11</f>
        <v>1.0316826648893405</v>
      </c>
    </row>
    <row r="12" spans="2:23" ht="18.75" thickBot="1" x14ac:dyDescent="0.3">
      <c r="B12" s="17"/>
      <c r="C12" s="24" t="s">
        <v>17</v>
      </c>
      <c r="D12" s="18"/>
      <c r="E12" s="19">
        <f t="shared" ref="E12:Q12" si="0">SUM(E10:E11)</f>
        <v>6160000</v>
      </c>
      <c r="F12" s="33">
        <f t="shared" si="0"/>
        <v>1170400</v>
      </c>
      <c r="G12" s="21">
        <f t="shared" si="0"/>
        <v>7330400</v>
      </c>
      <c r="H12" s="20">
        <f t="shared" si="0"/>
        <v>4210000</v>
      </c>
      <c r="I12" s="33">
        <f t="shared" si="0"/>
        <v>799900</v>
      </c>
      <c r="J12" s="22">
        <f t="shared" si="0"/>
        <v>5009900</v>
      </c>
      <c r="K12" s="20">
        <f t="shared" ref="K12:M12" si="1">SUM(K10:K11)</f>
        <v>1785000</v>
      </c>
      <c r="L12" s="33">
        <f t="shared" si="1"/>
        <v>339150</v>
      </c>
      <c r="M12" s="42">
        <f t="shared" si="1"/>
        <v>2124150</v>
      </c>
      <c r="N12" s="20">
        <f t="shared" ref="N12:P12" si="2">SUM(N10:N11)</f>
        <v>2080000</v>
      </c>
      <c r="O12" s="33">
        <f t="shared" si="2"/>
        <v>395200</v>
      </c>
      <c r="P12" s="46">
        <f t="shared" si="2"/>
        <v>2475200</v>
      </c>
      <c r="Q12" s="23">
        <f t="shared" si="0"/>
        <v>4758016.666666666</v>
      </c>
      <c r="S12" s="47">
        <f>SUM(S10:S11)</f>
        <v>35</v>
      </c>
      <c r="T12" s="48">
        <f>SUM(T10:T11)</f>
        <v>82006866.666666672</v>
      </c>
      <c r="U12" s="49">
        <f>SUM(U10:U11)</f>
        <v>26575000</v>
      </c>
      <c r="V12" s="50">
        <f>SUM(V10:V11)</f>
        <v>11.275211521356587</v>
      </c>
      <c r="W12" s="51">
        <f>SUM(W10:W11)</f>
        <v>23.724788478643415</v>
      </c>
    </row>
    <row r="13" spans="2:23" ht="15.75" thickBot="1" x14ac:dyDescent="0.25"/>
    <row r="14" spans="2:23" ht="16.5" thickBot="1" x14ac:dyDescent="0.3">
      <c r="B14" s="57" t="s">
        <v>18</v>
      </c>
      <c r="C14" s="58"/>
      <c r="D14" s="58"/>
      <c r="E14" s="58"/>
      <c r="F14" s="58"/>
      <c r="G14" s="58"/>
      <c r="H14" s="59"/>
    </row>
    <row r="15" spans="2:23" x14ac:dyDescent="0.2">
      <c r="Q15" s="27"/>
    </row>
    <row r="16" spans="2:23" customFormat="1" x14ac:dyDescent="0.25">
      <c r="C16" t="s">
        <v>10</v>
      </c>
      <c r="Q16" s="25"/>
    </row>
    <row r="17" spans="3:17" customFormat="1" x14ac:dyDescent="0.25">
      <c r="C17" t="s">
        <v>11</v>
      </c>
      <c r="Q17" s="25"/>
    </row>
    <row r="18" spans="3:17" customFormat="1" ht="15.75" customHeight="1" x14ac:dyDescent="0.25">
      <c r="C18" t="s">
        <v>28</v>
      </c>
    </row>
  </sheetData>
  <mergeCells count="21">
    <mergeCell ref="D7:Q7"/>
    <mergeCell ref="C1:H1"/>
    <mergeCell ref="B7:C7"/>
    <mergeCell ref="B8:B9"/>
    <mergeCell ref="C8:C9"/>
    <mergeCell ref="E8:G8"/>
    <mergeCell ref="D8:D9"/>
    <mergeCell ref="C2:H2"/>
    <mergeCell ref="C3:H3"/>
    <mergeCell ref="C4:H4"/>
    <mergeCell ref="B6:I6"/>
    <mergeCell ref="H8:J8"/>
    <mergeCell ref="W8:W9"/>
    <mergeCell ref="B14:H14"/>
    <mergeCell ref="S8:S9"/>
    <mergeCell ref="T8:T9"/>
    <mergeCell ref="U8:U9"/>
    <mergeCell ref="V8:V9"/>
    <mergeCell ref="Q8:Q9"/>
    <mergeCell ref="K8:M8"/>
    <mergeCell ref="N8:P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14" scale="49" fitToHeight="0" orientation="landscape" horizontalDpi="4294967293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N° 01- SILLAS Y CARPAS</vt:lpstr>
      <vt:lpstr>'CUADRO N° 01- SILLAS Y CARPAS'!Área_de_impresión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Catalina Karam Palacios</dc:creator>
  <cp:lastModifiedBy>Alfredo De Jesus Camargo Fernandez</cp:lastModifiedBy>
  <dcterms:created xsi:type="dcterms:W3CDTF">2020-10-14T00:53:15Z</dcterms:created>
  <dcterms:modified xsi:type="dcterms:W3CDTF">2023-05-09T14:06:49Z</dcterms:modified>
</cp:coreProperties>
</file>