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s\jairo\Desktop\PRESUPUESTOS A KATYA\CANCHAS\"/>
    </mc:Choice>
  </mc:AlternateContent>
  <bookViews>
    <workbookView xWindow="0" yWindow="0" windowWidth="23040" windowHeight="9336"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ÑO">[25]PRESUPUESTO!$D$13</definedName>
    <definedName name="AÑOWUIE">'[35]Res-Accide-10'!$R$2:$R$7</definedName>
    <definedName name="Antic">[36]BASES!$B$33</definedName>
    <definedName name="ANTICIPO">[37]BASES!$B$33</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'[35]Res-Accide-10'!#REF!</definedName>
    <definedName name="fer">'[35]Res-Accide-10'!#REF!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'[35]Res-Accide-10'!#REF!</definedName>
    <definedName name="lun">'[35]Res-Accide-10'!#REF!</definedName>
    <definedName name="lv">#REF!</definedName>
    <definedName name="m">#REF!</definedName>
    <definedName name="MA" localSheetId="2">'[35]Res-Accide-10'!#REF!</definedName>
    <definedName name="MA">'[35]Res-Accide-10'!#REF!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'[35]Res-Accide-10'!#REF!</definedName>
    <definedName name="mar">'[35]Res-Accide-10'!#REF!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ñpñpñ" localSheetId="2" hidden="1">{"via1",#N/A,TRUE,"general";"via2",#N/A,TRUE,"general";"via3",#N/A,TRUE,"general"}</definedName>
    <definedName name="ñpñpñ" hidden="1">{"via1",#N/A,TRUE,"general";"via2",#N/A,TRUE,"general";"via3",#N/A,TRUE,"general"}</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Ñ">#REF!</definedName>
    <definedName name="OnceThru">0</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'[35]Res-Accide-10'!#REF!</definedName>
    <definedName name="WDFSDF">'[35]Res-Accide-10'!#REF!</definedName>
    <definedName name="wedw">#REF!</definedName>
    <definedName name="WEFWE" localSheetId="2">'[35]Res-Accide-10'!#REF!</definedName>
    <definedName name="WEFWE">'[35]Res-Accide-10'!#REF!</definedName>
    <definedName name="WER">'[35]Res-Accide-10'!$S$2:$S$7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'[35]Res-Accide-10'!#REF!</definedName>
    <definedName name="WILSON">'[35]Res-Accide-10'!#REF!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1" i="265" l="1"/>
  <c r="J102" i="265"/>
  <c r="K112" i="265"/>
  <c r="J100" i="265"/>
  <c r="K92" i="265"/>
  <c r="K90" i="265"/>
  <c r="K85" i="265"/>
  <c r="K82" i="265"/>
  <c r="K81" i="265" l="1"/>
  <c r="K93" i="265"/>
  <c r="K80" i="265"/>
  <c r="K94" i="265"/>
  <c r="K95" i="265"/>
  <c r="K86" i="265"/>
  <c r="K91" i="265"/>
  <c r="K77" i="265"/>
  <c r="K87" i="265"/>
  <c r="K89" i="265"/>
  <c r="K76" i="265"/>
  <c r="K78" i="265"/>
  <c r="K79" i="265"/>
  <c r="K88" i="265"/>
  <c r="K57" i="265"/>
  <c r="K73" i="265"/>
  <c r="K74" i="265"/>
  <c r="K75" i="265"/>
  <c r="K58" i="265"/>
  <c r="K68" i="265"/>
  <c r="K69" i="265"/>
  <c r="K66" i="265"/>
  <c r="K67" i="265"/>
  <c r="K70" i="265"/>
  <c r="K63" i="265"/>
  <c r="K45" i="265"/>
  <c r="K59" i="265"/>
  <c r="K46" i="265"/>
  <c r="K43" i="265"/>
  <c r="K44" i="265"/>
  <c r="K48" i="265"/>
  <c r="K23" i="265"/>
  <c r="K47" i="265"/>
  <c r="K49" i="265"/>
  <c r="K50" i="265"/>
  <c r="K32" i="265"/>
  <c r="K31" i="265"/>
  <c r="K30" i="265"/>
  <c r="K37" i="265"/>
  <c r="K35" i="265"/>
  <c r="K36" i="265"/>
  <c r="K33" i="265"/>
  <c r="K39" i="265"/>
  <c r="K40" i="265"/>
  <c r="K25" i="265"/>
  <c r="K26" i="265"/>
  <c r="K27" i="265"/>
  <c r="K96" i="265" l="1"/>
  <c r="K83" i="265"/>
  <c r="K71" i="265"/>
  <c r="K60" i="265"/>
  <c r="K51" i="265"/>
  <c r="K103" i="265" l="1"/>
  <c r="K104" i="265"/>
  <c r="K20" i="265"/>
  <c r="K14" i="265" l="1"/>
  <c r="K16" i="265"/>
  <c r="K15" i="265"/>
  <c r="K17" i="265" l="1"/>
  <c r="K62" i="265" l="1"/>
  <c r="K64" i="265" s="1"/>
  <c r="K97" i="265" s="1"/>
  <c r="K34" i="265" l="1"/>
  <c r="K24" i="265"/>
  <c r="K28" i="265" s="1"/>
  <c r="K38" i="265"/>
  <c r="K19" i="265"/>
  <c r="K21" i="265" s="1"/>
  <c r="K41" i="265" l="1"/>
  <c r="K52" i="265"/>
  <c r="K99" i="265" s="1"/>
  <c r="K101" i="265" s="1"/>
  <c r="K100" i="265" l="1"/>
  <c r="K102" i="265"/>
  <c r="K105" i="265" l="1"/>
</calcChain>
</file>

<file path=xl/sharedStrings.xml><?xml version="1.0" encoding="utf-8"?>
<sst xmlns="http://schemas.openxmlformats.org/spreadsheetml/2006/main" count="375" uniqueCount="191">
  <si>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</si>
  <si>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</si>
  <si>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</si>
  <si>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</si>
  <si>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</si>
  <si>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</si>
  <si>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</si>
  <si>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</si>
  <si>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</si>
  <si>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</si>
  <si>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</si>
  <si>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</si>
  <si>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</si>
  <si>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</si>
  <si>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</si>
  <si>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</si>
  <si>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</si>
  <si>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</si>
  <si>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</si>
  <si>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</si>
  <si>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</si>
  <si>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</si>
  <si>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</si>
  <si>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</si>
  <si>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</si>
  <si>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</si>
  <si>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</si>
  <si>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</si>
  <si>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</si>
  <si>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</si>
  <si>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</si>
  <si>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</si>
  <si>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</si>
  <si>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</si>
  <si>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</si>
  <si>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</si>
  <si>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</si>
  <si>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</si>
  <si>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</si>
  <si>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</si>
  <si>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</si>
  <si>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</si>
  <si>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</si>
  <si>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</si>
  <si>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</si>
  <si>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</si>
  <si>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</si>
  <si>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</si>
  <si>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</si>
  <si>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</si>
  <si>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</si>
  <si>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</si>
  <si>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</si>
  <si>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</si>
  <si>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</si>
  <si>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</si>
  <si>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</si>
  <si>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</si>
  <si>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</si>
  <si>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</si>
  <si>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</si>
  <si>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</si>
  <si>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</si>
  <si>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</si>
  <si>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</si>
  <si>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</si>
  <si>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</si>
  <si>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</si>
  <si>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</si>
  <si>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</si>
  <si>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</si>
  <si>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</si>
  <si>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</si>
  <si>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</si>
  <si>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</si>
  <si>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</si>
  <si>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</si>
  <si>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</si>
  <si>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</si>
  <si>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</si>
  <si>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</si>
  <si>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</si>
  <si>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</si>
  <si>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</si>
  <si>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</si>
  <si>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</si>
  <si>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</si>
  <si>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</si>
  <si>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</si>
  <si>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</si>
  <si>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</si>
  <si>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</si>
  <si>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</si>
  <si>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</si>
  <si>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</si>
  <si>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</si>
  <si>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</si>
  <si>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</si>
  <si>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</si>
  <si>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t>
  </si>
  <si>
    <t>m3</t>
  </si>
  <si>
    <t>m2</t>
  </si>
  <si>
    <t>kg</t>
  </si>
  <si>
    <t>un</t>
  </si>
  <si>
    <t>m</t>
  </si>
  <si>
    <t>CERTIFICADO RETIE</t>
  </si>
  <si>
    <t>CERTIFICADO RETILAP</t>
  </si>
  <si>
    <t>IMPREVISTOS</t>
  </si>
  <si>
    <t>5,7 A</t>
  </si>
  <si>
    <t>5,8 A</t>
  </si>
  <si>
    <t>4,9 A</t>
  </si>
  <si>
    <t>(I) PRESUPUESTO UNIDAD DEPORTIVA CANCHA MULTIPLE DEL CAMPESTRE [COD.222] . Cra. 66 A #15-2  AL 15-34. CARTAGENA DE INDIAS D.T.Y.C</t>
  </si>
  <si>
    <t>1.1</t>
  </si>
  <si>
    <t>DEMOLICIONES MUROS: Demolicion de muros en block No 4 y No 6 (Incluye retiro al botadero autorizado)</t>
  </si>
  <si>
    <t>1.2</t>
  </si>
  <si>
    <t>DESMONTE MALLAS: Desmonte de malla ciclón del cerramiento en mal estado (incluye estructura de tuberías)</t>
  </si>
  <si>
    <t>1.3</t>
  </si>
  <si>
    <t>DEMOLICIONES PLACAS CONCRETO: Demolición de placas en mal estado de e=10 cms (Incluye retiro al botadero autorizado)</t>
  </si>
  <si>
    <t>2.1</t>
  </si>
  <si>
    <t>Excavación manual, área juego, cimentaciones y estructuras.</t>
  </si>
  <si>
    <t>2.2</t>
  </si>
  <si>
    <t>Conformación del Relleno seleccionado debidamente compactado con material seleccionado, zahorra</t>
  </si>
  <si>
    <t>3.1</t>
  </si>
  <si>
    <t>CONCRETO PARA PLACA 24,5 MPA: Concreto premezclado para placa de espesor, e=0,10 MTS, de dimensiones 18,0 mtsx30 mts, de 24,5 Mpa</t>
  </si>
  <si>
    <t>3.2</t>
  </si>
  <si>
    <t>CONCRETO 24,5 MPA PARA  VIGA CIMENTACIONES: Concreto premezclado para Vigas Cimentaciones, para confinar placa y anclar soportes panel de 3"x3", Escalinatas y concreto para cimentación base contención de 24,5  Mpa (3500 Kg/cm2).</t>
  </si>
  <si>
    <t>3.3</t>
  </si>
  <si>
    <t xml:space="preserve">CONCRETO 21 MPA, PARA BANCAS:  Concreto premezclado para Bancas semi circulares acabado a la Vista, de  e= 0,10 mts, armado en acero pdr-60 y bancas semicircular de D=1,0 mts Circular </t>
  </si>
  <si>
    <t>3.4</t>
  </si>
  <si>
    <t xml:space="preserve">ANDEN CON DILATACIONES CADA 15 CM, PLantilla en Concreto 21 MPA del personal PMR  de e= 0,10 mts con antisol </t>
  </si>
  <si>
    <t>3.5</t>
  </si>
  <si>
    <t>ACERO DE REFUERZO P.D.R-60: Acero de refuerzo de 420 Mpa, 60 Pdr, para placas en, malla refuerzo e=4,5mm,  vigas cimiento, armadura de zapatas y estructuras.</t>
  </si>
  <si>
    <t>4.1</t>
  </si>
  <si>
    <t>CERRAMIENTO EN PANELES GALVANIZADO: panel reja contemporáneo de acero galvanizado por inmersión ( Norma ASTM A 64), electro soldada ( Norma ASTM A-185), en altura de 2,0 Mts X 2,50 Mts de ancho, fabricados con doble alambre horizontal C:6MM Y  alambre horizontal C;5, con abertura de 50X200mm recubiertos para resistencia al intemperismo por : primer epóxido rico en zinc y pintura horneada en base a poliéster termo endurecido de 100 micras de espesor mínimo (NORMA ASTMD 7091), logrando una resistencia en cámara salina de 1.000 Hrs (NORMA ASTM B-117), de resistencia a la corrosión, Incluye Postes en acero galvanizado de 21/4"x21/4" Cal-16, recubierta en epóxidos ricos en zinc con pintura horneada, incluye abrazaderas de la misma calidad y dimensiones 2/1$2x21/4", en acero inoxidable.</t>
  </si>
  <si>
    <t>4.2</t>
  </si>
  <si>
    <t>PINTURA DE PLACA; Pintura acrílica para placa deportiva. Incluye: sello de juntas en poliuretano, preparación de superficie, pintura epóxica base solvente y pintura para canchas deportivas dos manos.</t>
  </si>
  <si>
    <t>4.3</t>
  </si>
  <si>
    <t>Juego de estructuras deportivas múltiples. (Micro - Baloncesto) Fija y juego de postes para voleibol fijos, elaborados en Tubería galvanizada, de diámetro Interior De 3 Pulgadas de 2.0 mm, El Resto De La Estructura De 2 Pulgadas del mismo espesor según los planos de diseño, Tableros para baloncesto en acrílico De 10 mm, color Cristal de medidas 1.20 X 1.80 m, debidamente demarcados con Aros Y Malla De Baloncesto. (mallas de 100% Nylon de porterías, malla de voleibol y canasta de baloncesto incluidas). (Incluye pintura tres manos con epoxi poliamida de primera calidad)</t>
  </si>
  <si>
    <t>4.4</t>
  </si>
  <si>
    <t>DEMARCACIÓN FRANJAS: Demarcación Franjas de lineas de Juego de Micro Futbol, Basckett, Voleyball, con un espesor de e= 0,08 mts a 0,1 mts, con dos manos, con pintura de placa dos manos</t>
  </si>
  <si>
    <t>4.5</t>
  </si>
  <si>
    <t xml:space="preserve">MURO DE BLOCK No6 HUECO: Reforzado con acero de 1/2" PDR-60,  a cada 0,40 m y acero longitudinal de 1/4", fijado al acero de la Viga Cimentación. </t>
  </si>
  <si>
    <t>4.6</t>
  </si>
  <si>
    <t>PASANTES  AGUAS-LL : Pasantes de aguas lluvias de 4" en PVC Sanitario, l0 0,30 MTS, Incluye perforación y resane</t>
  </si>
  <si>
    <t>4.7</t>
  </si>
  <si>
    <t>LOGOS IDER 2MTSX3MTS : Hechura de logos IDER y  SALVEMOS A CARTAGENA proporcional a altura de Muro en cancha con pintura de tráfico</t>
  </si>
  <si>
    <t>4.8</t>
  </si>
  <si>
    <t xml:space="preserve">ANDENES Y ESCALINATAS EN CONCRETO 3.000 PSI ( 21 MPA) : Suministro e instalación,  de andenes en concreto de 21 MPA confinamiento, para acceso y peatonal </t>
  </si>
  <si>
    <t>4.9</t>
  </si>
  <si>
    <t>BORDILLOS CONFINAMIENTO : Suministro e instalación Bordillos en concreto 21 MPA, de 12x30,  , para confinar y proteger andenes y agregados finos</t>
  </si>
  <si>
    <t>4.10</t>
  </si>
  <si>
    <t>URBANISMO Y ZONAS VERDES: constituido en el Suministro de. Palmeras de h= 1,5 a 2.0 mts,  tierra negra, grama bermudas en el  sustrato de las Jardineras,  suministro de nutrientes base de C, H, N, P, K, previo análisis Fito.Sanitarios y retiro de material orgánico</t>
  </si>
  <si>
    <t>4.11</t>
  </si>
  <si>
    <t>RECONSTRUCCIÓN GRADAS DE 4 CUERPOS EN SU MAMPOSTERIA (incuye baranda de protección); Reconstrucción gradas de 4 cuerpos en su mampostería; reconstrucción gradas de 4 cuerpos en sus huellas y contrahuellas, en su mampostería, y cambio o demolición de plaquetas en mal estado, de medidas 70x100¨x 0,10 m, pintada y acondicionada en zona posterior y construcción de escalones en concreto reforzado de 1.2 m de longitud en el centro de las graderías para generas huellas y contra huellas. (Incluye barandas de dos cuerpos en tubería hg galvanizada de ø 2" calibre 2.5 mm acabadas en pintura en esmalte anticorrosivo)</t>
  </si>
  <si>
    <t>5.1</t>
  </si>
  <si>
    <t>ACOMETIDAS ELECTRICAS: Acometida concéntrica 2xNo8+1No10 en cobre desde punto de conexión hasta Tablero de Protecciónes</t>
  </si>
  <si>
    <t>5.2</t>
  </si>
  <si>
    <t>ACOMETIDAS ELECTRICAS: Ramal en Cable de cobre THHN/THWN2No10+1No12 AWG, desde Tablero de Protección hasta caja de empalmes para Reflectores</t>
  </si>
  <si>
    <t>5.3</t>
  </si>
  <si>
    <t>ACOMETIDAS ELÉCTRICAS: Cable encauchetado para Deflectores desde caja de empalme hasta Reflector</t>
  </si>
  <si>
    <t>5.4</t>
  </si>
  <si>
    <t>DUCTOS EN TUBERIA: Ducto en PVC conduit 1", Tipo A</t>
  </si>
  <si>
    <t>5.5</t>
  </si>
  <si>
    <t>DUCTOS EN TUBERIAS: Ducto en Tuberia IMC 3/4", incluuye accesorios de Sujecion</t>
  </si>
  <si>
    <t>5.6</t>
  </si>
  <si>
    <t>CAJAS DE ABONADOS: Caja de tipo imtemperie para empalme entre cable No8 y Cable Encauchetado, incluye fotoceldas y accesorios</t>
  </si>
  <si>
    <t>5.7</t>
  </si>
  <si>
    <t>SISTEMA DE ILUMINACIÓN, INCLUYE ORIENTACIÓN: Suministro e instalacion de reflector led min 300w; 50.000 hrs, 3 años de garantia, chip 2835, IP65, 26.000m min, (Incluye orientación de reflectores)</t>
  </si>
  <si>
    <t>5.8</t>
  </si>
  <si>
    <t xml:space="preserve">REGISTROS ELECTRICOS 40 X 40 X h VARIABLE: Suministro e instalación de registros electricos de 60X60X h variable, 60, en concreto 3000 psi, reforzado en Ø1/2", incluye tapa metálica  y angulos  en marco y contramarco de 11/2" para baja tensión </t>
  </si>
  <si>
    <t>(II) PRESUPUESTO UNIDAD DEPORTIVA CANCHA MULTIPLE DEL CARMELO [COD. 199] . Cra. 66 A #15-2  AL 15-34. CARTAGENA DE INDIAS D.T.Y.C</t>
  </si>
  <si>
    <t>DEMOLICIONES MUROS: Demolicion de muros en block No 4 y No 6  (Incluye retiro al botadero autorizado)</t>
  </si>
  <si>
    <t>CONCRETO PARA PLACA 24,5 MPA: Concreto premezclado para placa de espesor, e=0,10 MTS, de dimensiones 18,0 mtsx30 mts, de 24,5 Mpa.</t>
  </si>
  <si>
    <t>CONCRETO 24,5 MPA PARA  VIGA CIMENTACIONES: Concreto premezclado para Vigas Cimentaciones, para confinar placa y anclar soportes panel, Escalinatas y concreto para cimentación base contención de 24,5  Mpa (3500 Kg/cm2).</t>
  </si>
  <si>
    <t>CONCRETO 21 MPA, SOPORTES BANCAS:  Concreto premezclado  para Bancas semi circulares acabado a la Vista, de  e= 0,10 mts, armado en acero pdr-60 y bancas semicircular.</t>
  </si>
  <si>
    <t>Juego de estructuras deportivas múltiples. (Micro - Baloncesto) Fija y juego de postes para voleibol fijos, elaborados en Tubería galvanizada, de diámetro Interior De 3 Pulgadas de 2.5 mm, El Resto De La Estructura De 2 Pulgadas del mismo espesor según los planos de diseño, Tableros para baloncesto en acrílico De 10 mm, color Cristal de medidas 1.20 X 1.80 m, debidamente demarcados con Aros Y Malla De Baloncesto. (mallas de 100% Nylon de porterías, malla de voleibol y canasta de baloncesto incluidas). (Incluye pintura tres manos con epoxi poliamida de primera calidad)</t>
  </si>
  <si>
    <t>MALLA PROTECTORA 100 NYLON: Malla 100%  Nylon de 1.9 mm, de figura romboide, ojos 7cmx7cm, con resistencia de 350Kg/m2, para protección (Incluye soportes y tensores)</t>
  </si>
  <si>
    <t>REFUERZO MURO: REFUERZO MURO: Refuerzo estructural de muro existente en su estructura, consistente en refuerzo en machones de 20 x 20 cm, micro-pilote D 30 cm separadas según los planos y amarre en viga anillo en concreto de 24.5 MPA; acabado en mampostería para confinar y proteger áreas del escenario.</t>
  </si>
  <si>
    <t>DUCTOS EN TUBERIA: Ducto en PVC conduit, incluye reserva de 3/4", Tipo A</t>
  </si>
  <si>
    <t>TABLEROS DE PROTECCIÓN: Tablero general de protección tipo exterior (4IP-ip67), incluye accesorios  sistema eléctrico</t>
  </si>
  <si>
    <t>SISTEMA PUESTA A TIERRA : Sistema de puesta a tierra incluye una varilla coperweld de 2,4Mtsx3/8", con soldadura Cadweld 15 mts cable de cobre No 4 AWG, color negro</t>
  </si>
  <si>
    <t>5.9</t>
  </si>
  <si>
    <t>POSTES EN CONCRETO H= 10 MtsSuministro e Instalación Postes nuevos en concreto de 10 m. 510 Kg Incluye crucetas, soportes y bases metálicas. Concreto Postensado de 3.000 psi ( 21,0 MPA)</t>
  </si>
  <si>
    <t>5.10</t>
  </si>
  <si>
    <t>5.11</t>
  </si>
  <si>
    <t>1,0 PRELIMINARES</t>
  </si>
  <si>
    <t>2,0 EXCAVACION Y RELLENOS CON ZAHORRA SELECCIOINDA-RECEBO</t>
  </si>
  <si>
    <t>3,0 ESTRUCTURAS EN CONCRETO Y ACERO</t>
  </si>
  <si>
    <t>4,0 CERRAMIENTO  ESTRUCTURAS METÁLICAS ALTO IMPACTO, CERRAMIENTO EN PANEL DE ACERO GALVANIZADO- PINTURA PLACA-DEMARCACIONES FRANJAS Y REPARACION GRADAS EN SU MAMPOSTERIA</t>
  </si>
  <si>
    <t>5,0 LUMINARIAS LED E INSTALACIONES Y  ACOMETIDAS, ELÉCTRICAS INCLUYE PUNTOS DE LAS DERIVACIONES ELÉCTRICAS</t>
  </si>
  <si>
    <t>4,0 CERRAMIENTO  ESTRUCTURAS METÁLICAS ALTO IMPACTO, CERRAMIENTO EN PANEL DE ACERO GALVANIZADO- PINTURA PLACA Y DEMARCACIONES FRANJAS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</si>
</sst>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4" formatCode="_(&quot;$&quot;* #,##0.00_);_(&quot;$&quot;* \(#,##0.00\);_(&quot;$&quot;* &quot;-&quot;??_);_(@_)"/>
    <numFmt numFmtId="43" formatCode="_(* #,##0.00_);_(* \(#,##0.00\);_(* &quot;-&quot;??_);_(@_)"/>
    <numFmt numFmtId="164" formatCode="_-* #,##0.00_-;\-* #,##0.00_-;_-*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8"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9"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6" fontId="5" fillId="0" borderId="0" applyFont="0" applyFill="0" applyBorder="0" applyAlignment="0" applyProtection="0"/>
    <xf numFmtId="17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3"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9"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9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7" fontId="30" fillId="0" borderId="37" xfId="0" applyNumberFormat="1" applyFont="1" applyBorder="1"/>
    <xf numFmtId="164" fontId="30" fillId="0" borderId="37" xfId="34" applyNumberFormat="1" applyFont="1" applyFill="1" applyBorder="1"/>
    <xf numFmtId="164"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7" fontId="49" fillId="0" borderId="25" xfId="0" applyNumberFormat="1" applyFont="1" applyBorder="1" applyAlignment="1">
      <alignment horizontal="center" wrapText="1"/>
    </xf>
    <xf numFmtId="173" fontId="49" fillId="0" borderId="47" xfId="34" applyFont="1" applyBorder="1" applyAlignment="1">
      <alignment horizontal="center" wrapText="1"/>
    </xf>
    <xf numFmtId="167" fontId="49" fillId="24" borderId="61" xfId="0" applyNumberFormat="1" applyFont="1" applyFill="1" applyBorder="1"/>
    <xf numFmtId="164"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4" fontId="49" fillId="0" borderId="30" xfId="34" applyNumberFormat="1" applyFont="1" applyBorder="1"/>
    <xf numFmtId="164" fontId="49" fillId="0" borderId="31" xfId="34" applyNumberFormat="1" applyFont="1" applyBorder="1"/>
    <xf numFmtId="9" fontId="49" fillId="0" borderId="28" xfId="95" applyFont="1" applyBorder="1"/>
    <xf numFmtId="164" fontId="49" fillId="0" borderId="61" xfId="0" applyNumberFormat="1" applyFont="1" applyBorder="1"/>
    <xf numFmtId="164"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8" fontId="49" fillId="0" borderId="18" xfId="62" applyNumberFormat="1" applyFont="1" applyBorder="1" applyAlignment="1">
      <alignment horizontal="right" vertical="center" wrapText="1"/>
    </xf>
    <xf numFmtId="168"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8"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8"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8"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8"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49" fontId="49" fillId="0" borderId="18" xfId="74" applyNumberFormat="1" applyFont="1" applyBorder="1" applyAlignment="1">
      <alignment horizontal="center" vertical="center" wrapText="1"/>
    </xf>
    <xf numFmtId="49" fontId="49" fillId="0" borderId="18" xfId="74" applyNumberFormat="1" applyFont="1" applyBorder="1" applyAlignment="1">
      <alignment horizontal="center" vertical="center"/>
    </xf>
    <xf numFmtId="44" fontId="49" fillId="0" borderId="18" xfId="257" applyFont="1" applyBorder="1" applyAlignment="1">
      <alignment vertical="center" wrapText="1"/>
    </xf>
    <xf numFmtId="44" fontId="49" fillId="0" borderId="47" xfId="257" applyFont="1" applyBorder="1" applyAlignment="1">
      <alignment horizontal="center" vertical="center" wrapText="1"/>
    </xf>
    <xf numFmtId="44" fontId="32" fillId="0" borderId="0" xfId="257" applyFont="1"/>
    <xf numFmtId="44" fontId="32" fillId="0" borderId="81" xfId="257" applyFont="1" applyBorder="1"/>
    <xf numFmtId="44" fontId="51" fillId="24" borderId="44" xfId="257" applyFont="1" applyFill="1" applyBorder="1" applyAlignment="1">
      <alignment vertical="center"/>
    </xf>
    <xf numFmtId="44" fontId="51" fillId="0" borderId="40" xfId="257" applyFont="1" applyBorder="1" applyAlignment="1">
      <alignment horizontal="right" vertical="center"/>
    </xf>
    <xf numFmtId="44" fontId="49" fillId="0" borderId="30" xfId="257" applyFont="1" applyBorder="1" applyAlignment="1">
      <alignment horizontal="right" vertical="center" wrapText="1"/>
    </xf>
    <xf numFmtId="44" fontId="49" fillId="0" borderId="35" xfId="257" applyFont="1" applyBorder="1" applyAlignment="1">
      <alignment horizontal="right" vertical="center" wrapText="1"/>
    </xf>
    <xf numFmtId="44" fontId="51" fillId="0" borderId="50" xfId="257" applyFont="1" applyBorder="1" applyAlignment="1">
      <alignment horizontal="right" vertical="center"/>
    </xf>
    <xf numFmtId="44" fontId="49" fillId="0" borderId="47" xfId="257" applyFont="1" applyBorder="1" applyAlignment="1">
      <alignment horizontal="right" vertical="center" wrapText="1"/>
    </xf>
    <xf numFmtId="44" fontId="49" fillId="0" borderId="30" xfId="257" applyFont="1" applyBorder="1" applyAlignment="1">
      <alignment vertical="center"/>
    </xf>
    <xf numFmtId="44" fontId="51" fillId="0" borderId="30" xfId="257" applyFont="1" applyBorder="1" applyAlignment="1">
      <alignment vertical="center"/>
    </xf>
    <xf numFmtId="44" fontId="51" fillId="26" borderId="47" xfId="257" applyFont="1" applyFill="1" applyBorder="1" applyAlignment="1">
      <alignment horizontal="center" vertical="center"/>
    </xf>
    <xf numFmtId="44" fontId="32" fillId="0" borderId="83" xfId="257" applyFont="1" applyBorder="1"/>
    <xf numFmtId="44" fontId="29" fillId="0" borderId="0" xfId="257" applyFont="1"/>
    <xf numFmtId="0" fontId="32" fillId="0" borderId="0" xfId="89" applyFont="1" applyAlignment="1">
      <alignment horizontal="right"/>
    </xf>
    <xf numFmtId="0" fontId="32" fillId="0" borderId="81" xfId="89" applyFont="1" applyBorder="1" applyAlignment="1">
      <alignment horizontal="right"/>
    </xf>
    <xf numFmtId="4" fontId="49" fillId="0" borderId="18" xfId="39" applyNumberFormat="1" applyFont="1" applyBorder="1" applyAlignment="1">
      <alignment horizontal="right" vertical="center" wrapText="1"/>
    </xf>
    <xf numFmtId="4" fontId="49" fillId="0" borderId="25" xfId="39" applyNumberFormat="1" applyFont="1" applyBorder="1" applyAlignment="1">
      <alignment horizontal="right" vertical="center" wrapText="1"/>
    </xf>
    <xf numFmtId="0" fontId="32" fillId="0" borderId="83" xfId="89" applyFont="1" applyBorder="1" applyAlignment="1">
      <alignment horizontal="right"/>
    </xf>
    <xf numFmtId="0" fontId="29" fillId="0" borderId="0" xfId="89" applyFont="1" applyAlignment="1">
      <alignment horizontal="right"/>
    </xf>
    <xf numFmtId="44" fontId="49" fillId="0" borderId="18" xfId="257" applyFont="1" applyBorder="1" applyAlignment="1">
      <alignment horizontal="center" vertical="center" wrapText="1"/>
    </xf>
    <xf numFmtId="44" fontId="49" fillId="0" borderId="24" xfId="257" applyFont="1" applyBorder="1" applyAlignment="1">
      <alignment horizontal="right" vertical="center" wrapText="1"/>
    </xf>
    <xf numFmtId="44" fontId="49" fillId="0" borderId="18" xfId="257" applyFont="1" applyBorder="1" applyAlignment="1">
      <alignment horizontal="right" vertical="center" wrapText="1"/>
    </xf>
    <xf numFmtId="44" fontId="49" fillId="0" borderId="18" xfId="257" quotePrefix="1" applyFont="1" applyBorder="1" applyAlignment="1">
      <alignment horizontal="right" vertical="center" wrapText="1"/>
    </xf>
    <xf numFmtId="44" fontId="49" fillId="0" borderId="45" xfId="257" applyFont="1" applyBorder="1" applyAlignment="1">
      <alignment horizontal="right" vertical="center" wrapText="1"/>
    </xf>
    <xf numFmtId="44" fontId="51" fillId="26" borderId="18" xfId="257" applyFont="1" applyFill="1" applyBorder="1" applyAlignment="1">
      <alignment horizontal="center" vertical="center"/>
    </xf>
    <xf numFmtId="44" fontId="32" fillId="0" borderId="0" xfId="257" applyFont="1" applyAlignment="1">
      <alignment vertical="center"/>
    </xf>
    <xf numFmtId="44" fontId="32" fillId="0" borderId="81" xfId="257" applyFont="1" applyBorder="1" applyAlignment="1">
      <alignment vertical="center"/>
    </xf>
    <xf numFmtId="44" fontId="49" fillId="0" borderId="14" xfId="257" applyFont="1" applyBorder="1" applyAlignment="1">
      <alignment vertical="center"/>
    </xf>
    <xf numFmtId="44" fontId="32" fillId="0" borderId="83" xfId="257" applyFont="1" applyBorder="1" applyAlignment="1">
      <alignment vertical="center"/>
    </xf>
    <xf numFmtId="44" fontId="29" fillId="0" borderId="0" xfId="257" applyFont="1" applyAlignment="1">
      <alignment vertical="center"/>
    </xf>
    <xf numFmtId="44" fontId="49" fillId="0" borderId="18" xfId="257" applyFont="1" applyBorder="1" applyAlignment="1">
      <alignment vertical="center"/>
    </xf>
    <xf numFmtId="0" fontId="51" fillId="24" borderId="41" xfId="73" applyFont="1" applyFill="1" applyBorder="1" applyAlignment="1">
      <alignment horizontal="centerContinuous" vertical="center"/>
    </xf>
    <xf numFmtId="0" fontId="51" fillId="24" borderId="43" xfId="73" applyFont="1" applyFill="1" applyBorder="1" applyAlignment="1">
      <alignment horizontal="centerContinuous" vertical="center"/>
    </xf>
    <xf numFmtId="44" fontId="51" fillId="24" borderId="43" xfId="257" applyFont="1" applyFill="1" applyBorder="1" applyAlignment="1">
      <alignment horizontal="centerContinuous" vertical="center"/>
    </xf>
    <xf numFmtId="44" fontId="51" fillId="24" borderId="44" xfId="257" applyFont="1" applyFill="1" applyBorder="1" applyAlignment="1">
      <alignment horizontal="centerContinuous" vertical="center"/>
    </xf>
    <xf numFmtId="0" fontId="51" fillId="24" borderId="41" xfId="73" applyFont="1" applyFill="1" applyBorder="1" applyAlignment="1">
      <alignment horizontal="centerContinuous" vertical="center" wrapText="1"/>
    </xf>
    <xf numFmtId="0" fontId="51" fillId="24" borderId="43" xfId="73" applyFont="1" applyFill="1" applyBorder="1" applyAlignment="1">
      <alignment horizontal="centerContinuous" vertical="center" wrapText="1"/>
    </xf>
    <xf numFmtId="44" fontId="51" fillId="24" borderId="43" xfId="257" applyFont="1" applyFill="1" applyBorder="1" applyAlignment="1">
      <alignment horizontal="centerContinuous" vertical="center" wrapText="1"/>
    </xf>
    <xf numFmtId="44" fontId="51" fillId="24" borderId="44" xfId="257" applyFont="1" applyFill="1" applyBorder="1" applyAlignment="1">
      <alignment horizontal="centerContinuous" vertical="center" wrapText="1"/>
    </xf>
    <xf numFmtId="0" fontId="51" fillId="24" borderId="59" xfId="73" applyFont="1" applyFill="1" applyBorder="1" applyAlignment="1">
      <alignment horizontal="centerContinuous" vertical="center"/>
    </xf>
    <xf numFmtId="44" fontId="51" fillId="24" borderId="59" xfId="257" applyFont="1" applyFill="1" applyBorder="1" applyAlignment="1">
      <alignment horizontal="centerContinuous" vertical="center"/>
    </xf>
    <xf numFmtId="44" fontId="51" fillId="24" borderId="58" xfId="257" applyFont="1" applyFill="1" applyBorder="1" applyAlignment="1">
      <alignment horizontal="centerContinuous" vertical="center"/>
    </xf>
    <xf numFmtId="0" fontId="49" fillId="0" borderId="0" xfId="73" applyFont="1" applyBorder="1" applyAlignment="1">
      <alignment horizontal="center" vertical="center"/>
    </xf>
    <xf numFmtId="0" fontId="49" fillId="0" borderId="0" xfId="73" applyFont="1" applyBorder="1" applyAlignment="1">
      <alignment horizontal="left" vertical="center" wrapText="1"/>
    </xf>
    <xf numFmtId="2" fontId="49" fillId="0" borderId="18" xfId="73" applyNumberFormat="1" applyFont="1" applyBorder="1" applyAlignment="1">
      <alignment horizontal="center" vertical="center"/>
    </xf>
    <xf numFmtId="0" fontId="51" fillId="24" borderId="60" xfId="73" applyFont="1" applyFill="1" applyBorder="1" applyAlignment="1">
      <alignment horizontal="centerContinuous" vertical="center"/>
    </xf>
    <xf numFmtId="175" fontId="49" fillId="0" borderId="18" xfId="39" applyNumberFormat="1" applyFont="1" applyBorder="1" applyAlignment="1">
      <alignment horizontal="right" vertical="center" wrapText="1"/>
    </xf>
    <xf numFmtId="9" fontId="49" fillId="0" borderId="18" xfId="129" applyNumberFormat="1" applyFont="1" applyBorder="1" applyAlignment="1">
      <alignment horizontal="center" vertical="center"/>
    </xf>
    <xf numFmtId="0" fontId="51" fillId="0" borderId="18" xfId="128" applyFont="1" applyBorder="1" applyAlignment="1">
      <alignment horizontal="left" vertical="center"/>
    </xf>
    <xf numFmtId="181" fontId="51" fillId="0" borderId="18" xfId="129" applyNumberFormat="1" applyFont="1" applyBorder="1" applyAlignment="1">
      <alignment horizontal="right" vertical="center"/>
    </xf>
    <xf numFmtId="10" fontId="51" fillId="0" borderId="18" xfId="95" applyNumberFormat="1" applyFont="1" applyBorder="1" applyAlignment="1">
      <alignment horizontal="right" vertical="center"/>
    </xf>
    <xf numFmtId="0" fontId="32" fillId="25" borderId="36" xfId="89" applyFont="1" applyFill="1" applyBorder="1"/>
    <xf numFmtId="44" fontId="49" fillId="0" borderId="30" xfId="257" applyFont="1" applyBorder="1" applyAlignment="1">
      <alignment vertical="center" wrapText="1"/>
    </xf>
    <xf numFmtId="44" fontId="49" fillId="0" borderId="0" xfId="257" applyFont="1" applyBorder="1" applyAlignment="1">
      <alignment vertical="center"/>
    </xf>
    <xf numFmtId="49" fontId="51" fillId="0" borderId="11" xfId="131" applyNumberFormat="1" applyFont="1" applyBorder="1" applyAlignment="1">
      <alignment horizontal="right" vertical="center"/>
    </xf>
    <xf numFmtId="49" fontId="51" fillId="0" borderId="0" xfId="131" applyNumberFormat="1" applyFont="1" applyBorder="1" applyAlignment="1">
      <alignment horizontal="right" vertical="center"/>
    </xf>
    <xf numFmtId="44" fontId="51" fillId="0" borderId="0" xfId="257" applyFont="1" applyBorder="1" applyAlignment="1">
      <alignment horizontal="right" vertical="center"/>
    </xf>
    <xf numFmtId="44" fontId="51" fillId="0" borderId="12" xfId="257" applyFont="1" applyBorder="1" applyAlignment="1">
      <alignment vertical="center"/>
    </xf>
    <xf numFmtId="0" fontId="49" fillId="0" borderId="11" xfId="128" applyFont="1" applyBorder="1"/>
    <xf numFmtId="0" fontId="49" fillId="0" borderId="0" xfId="126" applyFont="1" applyBorder="1" applyAlignment="1">
      <alignment horizontal="center" vertical="center"/>
    </xf>
    <xf numFmtId="0" fontId="49" fillId="0" borderId="0" xfId="128" applyFont="1" applyBorder="1" applyAlignment="1">
      <alignment horizontal="center"/>
    </xf>
    <xf numFmtId="0" fontId="49" fillId="0" borderId="0" xfId="128" applyFont="1" applyBorder="1"/>
    <xf numFmtId="44" fontId="51" fillId="24" borderId="30" xfId="257" applyFont="1" applyFill="1" applyBorder="1" applyAlignment="1">
      <alignment vertical="center"/>
    </xf>
    <xf numFmtId="2" fontId="49" fillId="0" borderId="0" xfId="128" applyNumberFormat="1" applyFont="1" applyBorder="1" applyAlignment="1">
      <alignment horizontal="right"/>
    </xf>
    <xf numFmtId="0" fontId="30" fillId="0" borderId="0" xfId="90" applyFont="1" applyBorder="1"/>
    <xf numFmtId="0" fontId="49" fillId="0" borderId="0" xfId="0" applyFont="1" applyBorder="1" applyAlignment="1">
      <alignment vertical="center" wrapText="1"/>
    </xf>
    <xf numFmtId="0" fontId="49" fillId="0" borderId="25" xfId="74" applyFont="1" applyBorder="1" applyAlignment="1">
      <alignment horizontal="center" vertical="center"/>
    </xf>
    <xf numFmtId="0" fontId="49" fillId="0" borderId="25" xfId="74" applyFont="1" applyBorder="1" applyAlignment="1">
      <alignment horizontal="left" vertical="center" wrapText="1"/>
    </xf>
    <xf numFmtId="49" fontId="49" fillId="0" borderId="25" xfId="74" applyNumberFormat="1" applyFont="1" applyBorder="1" applyAlignment="1">
      <alignment horizontal="center" vertical="center" wrapText="1"/>
    </xf>
    <xf numFmtId="44" fontId="49" fillId="0" borderId="25" xfId="257" applyFont="1" applyBorder="1" applyAlignment="1">
      <alignment horizontal="center" vertical="center" wrapText="1"/>
    </xf>
    <xf numFmtId="0" fontId="29" fillId="24" borderId="43" xfId="89" applyFont="1" applyFill="1" applyBorder="1" applyAlignment="1">
      <alignment horizontal="centerContinuous"/>
    </xf>
    <xf numFmtId="49" fontId="49" fillId="0" borderId="25" xfId="74" applyNumberFormat="1" applyFont="1" applyBorder="1" applyAlignment="1">
      <alignment horizontal="center" vertical="center"/>
    </xf>
    <xf numFmtId="44" fontId="49" fillId="0" borderId="25" xfId="257" applyFont="1" applyBorder="1" applyAlignment="1">
      <alignment vertical="center" wrapText="1"/>
    </xf>
    <xf numFmtId="44" fontId="49" fillId="0" borderId="47" xfId="257" applyFont="1" applyBorder="1" applyAlignment="1">
      <alignment vertical="center" wrapText="1"/>
    </xf>
    <xf numFmtId="0" fontId="49" fillId="0" borderId="25" xfId="73" applyFont="1" applyBorder="1" applyAlignment="1">
      <alignment horizontal="center" vertical="center"/>
    </xf>
    <xf numFmtId="0" fontId="49" fillId="0" borderId="25" xfId="73" applyFont="1" applyBorder="1" applyAlignment="1">
      <alignment horizontal="left" vertical="center" wrapText="1"/>
    </xf>
    <xf numFmtId="44" fontId="49" fillId="0" borderId="25" xfId="257" applyFont="1" applyBorder="1" applyAlignment="1">
      <alignment vertical="center"/>
    </xf>
    <xf numFmtId="4" fontId="49" fillId="0" borderId="49" xfId="39" applyNumberFormat="1" applyFont="1" applyBorder="1" applyAlignment="1">
      <alignment horizontal="right" vertical="center" wrapText="1"/>
    </xf>
    <xf numFmtId="44" fontId="49" fillId="0" borderId="25" xfId="257" applyFont="1" applyBorder="1" applyAlignment="1">
      <alignment horizontal="right" vertical="center" wrapText="1"/>
    </xf>
    <xf numFmtId="2" fontId="49" fillId="0" borderId="25" xfId="73" applyNumberFormat="1" applyFont="1" applyBorder="1" applyAlignment="1">
      <alignment horizontal="center" vertical="center"/>
    </xf>
    <xf numFmtId="10" fontId="49" fillId="27" borderId="30" xfId="95" applyNumberFormat="1" applyFont="1" applyFill="1" applyBorder="1" applyAlignment="1">
      <alignment horizontal="center"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18" xfId="128" applyFont="1" applyBorder="1" applyAlignment="1">
      <alignment horizontal="righ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4" fontId="51" fillId="25" borderId="29" xfId="257" applyFont="1" applyFill="1" applyBorder="1" applyAlignment="1">
      <alignment horizontal="center" vertical="center" wrapText="1"/>
    </xf>
    <xf numFmtId="44" fontId="51" fillId="25" borderId="20" xfId="257" applyFont="1" applyFill="1" applyBorder="1" applyAlignment="1">
      <alignment horizontal="center" vertical="center" wrapText="1"/>
    </xf>
    <xf numFmtId="44" fontId="51" fillId="25" borderId="35" xfId="257" applyFont="1" applyFill="1" applyBorder="1" applyAlignment="1">
      <alignment horizontal="center" vertical="center" wrapText="1"/>
    </xf>
    <xf numFmtId="44" fontId="51" fillId="25" borderId="42" xfId="257"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32" xfId="89" applyFont="1" applyFill="1" applyBorder="1" applyAlignment="1">
      <alignment horizontal="left" vertical="center" wrapText="1"/>
    </xf>
    <xf numFmtId="0" fontId="49" fillId="27" borderId="29" xfId="89" applyFont="1" applyFill="1" applyBorder="1" applyAlignment="1">
      <alignment horizontal="left" vertical="center" wrapText="1"/>
    </xf>
    <xf numFmtId="0" fontId="49" fillId="27" borderId="35"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41" xfId="73" applyFont="1" applyFill="1" applyBorder="1" applyAlignment="1">
      <alignment horizontal="center" vertical="center"/>
    </xf>
    <xf numFmtId="0" fontId="51" fillId="24" borderId="43" xfId="73" applyFont="1" applyFill="1" applyBorder="1" applyAlignment="1">
      <alignment horizontal="center" vertical="center"/>
    </xf>
    <xf numFmtId="0" fontId="51" fillId="24" borderId="44" xfId="73" applyFont="1" applyFill="1" applyBorder="1" applyAlignment="1">
      <alignment horizontal="center" vertical="center"/>
    </xf>
    <xf numFmtId="0" fontId="51" fillId="25" borderId="29" xfId="73" applyFont="1" applyFill="1" applyBorder="1" applyAlignment="1">
      <alignment horizontal="right" vertical="center" wrapText="1"/>
    </xf>
    <xf numFmtId="0" fontId="51" fillId="25" borderId="20" xfId="73" applyFont="1" applyFill="1" applyBorder="1" applyAlignment="1">
      <alignment horizontal="right" vertical="center" wrapText="1"/>
    </xf>
    <xf numFmtId="0" fontId="51" fillId="0" borderId="19" xfId="128" applyFont="1" applyBorder="1" applyAlignment="1">
      <alignment horizontal="center" vertical="center"/>
    </xf>
    <xf numFmtId="0" fontId="51" fillId="0" borderId="22" xfId="128" applyFont="1" applyBorder="1" applyAlignment="1">
      <alignment horizontal="center" vertical="center"/>
    </xf>
    <xf numFmtId="0" fontId="51" fillId="0" borderId="23" xfId="128" applyFont="1" applyBorder="1" applyAlignment="1">
      <alignment horizontal="center" vertical="center"/>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164" fontId="49" fillId="0" borderId="19" xfId="34" applyNumberFormat="1" applyFont="1" applyBorder="1" applyAlignment="1">
      <alignment horizontal="center"/>
    </xf>
    <xf numFmtId="164" fontId="49" fillId="0" borderId="23" xfId="34" applyNumberFormat="1" applyFont="1" applyBorder="1" applyAlignment="1">
      <alignment horizontal="center"/>
    </xf>
    <xf numFmtId="164" fontId="49" fillId="0" borderId="62" xfId="34" applyNumberFormat="1" applyFont="1" applyBorder="1" applyAlignment="1">
      <alignment horizontal="center"/>
    </xf>
    <xf numFmtId="164" fontId="49" fillId="0" borderId="28" xfId="34" applyNumberFormat="1"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115"/>
  <sheetViews>
    <sheetView showGridLines="0" tabSelected="1" view="pageBreakPreview" topLeftCell="B1" zoomScaleNormal="100" zoomScaleSheetLayoutView="100" zoomScalePageLayoutView="55" workbookViewId="0">
      <selection activeCell="C85" sqref="C85"/>
    </sheetView>
  </sheetViews>
  <sheetFormatPr baseColWidth="10" defaultColWidth="11.44140625" defaultRowHeight="13.8"/>
  <cols>
    <col min="1" max="2" width="3.44140625" style="1" customWidth="1"/>
    <col min="3" max="3" width="5.1093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257" customWidth="1"/>
    <col min="10" max="10" width="23.5546875" style="268" customWidth="1"/>
    <col min="11" max="11" width="30" style="25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252"/>
      <c r="J1" s="264"/>
      <c r="K1" s="239"/>
      <c r="L1" s="5"/>
      <c r="M1" s="5"/>
    </row>
    <row r="2" spans="1:13" ht="16.2" thickTop="1">
      <c r="A2" s="5"/>
      <c r="B2" s="7"/>
      <c r="C2" s="226"/>
      <c r="D2" s="226"/>
      <c r="E2" s="227"/>
      <c r="F2" s="226"/>
      <c r="G2" s="226"/>
      <c r="H2" s="226"/>
      <c r="I2" s="253"/>
      <c r="J2" s="265"/>
      <c r="K2" s="240"/>
      <c r="L2" s="8"/>
      <c r="M2" s="5"/>
    </row>
    <row r="3" spans="1:13" ht="27" customHeight="1">
      <c r="A3" s="5"/>
      <c r="B3" s="9"/>
      <c r="C3" s="320" t="s">
        <v>95</v>
      </c>
      <c r="D3" s="321"/>
      <c r="E3" s="321"/>
      <c r="F3" s="321"/>
      <c r="G3" s="5"/>
      <c r="H3" s="5"/>
      <c r="I3" s="252"/>
      <c r="J3" s="264"/>
      <c r="K3" s="239"/>
      <c r="L3" s="10"/>
      <c r="M3" s="5"/>
    </row>
    <row r="4" spans="1:13" ht="15.6">
      <c r="A4" s="5"/>
      <c r="B4" s="9"/>
      <c r="C4" s="203" t="s">
        <v>0</v>
      </c>
      <c r="D4" s="202" t="s">
        <v>98</v>
      </c>
      <c r="E4" s="203" t="s">
        <v>1</v>
      </c>
      <c r="F4" s="204">
        <v>1</v>
      </c>
      <c r="G4" s="5"/>
      <c r="H4" s="5"/>
      <c r="I4" s="252"/>
      <c r="J4" s="264"/>
      <c r="K4" s="239"/>
      <c r="L4" s="10"/>
      <c r="M4" s="5"/>
    </row>
    <row r="5" spans="1:13" ht="15.6">
      <c r="A5" s="5"/>
      <c r="B5" s="9"/>
      <c r="C5" s="343"/>
      <c r="D5" s="343"/>
      <c r="E5" s="343"/>
      <c r="F5" s="343"/>
      <c r="G5" s="343"/>
      <c r="H5" s="343"/>
      <c r="I5" s="343"/>
      <c r="J5" s="343"/>
      <c r="K5" s="343"/>
      <c r="L5" s="10"/>
      <c r="M5" s="5"/>
    </row>
    <row r="6" spans="1:13" ht="16.2" thickBot="1">
      <c r="A6" s="5"/>
      <c r="B6" s="9"/>
      <c r="C6" s="339" t="s">
        <v>2</v>
      </c>
      <c r="D6" s="339"/>
      <c r="E6" s="339"/>
      <c r="F6" s="339"/>
      <c r="G6" s="339"/>
      <c r="H6" s="339"/>
      <c r="I6" s="339"/>
      <c r="J6" s="339"/>
      <c r="K6" s="339"/>
      <c r="L6" s="10"/>
      <c r="M6" s="5"/>
    </row>
    <row r="7" spans="1:13" s="20" customFormat="1" ht="15.6">
      <c r="A7" s="19"/>
      <c r="B7" s="290"/>
      <c r="C7" s="351" t="s">
        <v>84</v>
      </c>
      <c r="D7" s="352"/>
      <c r="E7" s="352"/>
      <c r="F7" s="352"/>
      <c r="G7" s="352"/>
      <c r="H7" s="352"/>
      <c r="I7" s="352"/>
      <c r="J7" s="352"/>
      <c r="K7" s="353"/>
      <c r="L7" s="21"/>
      <c r="M7" s="19"/>
    </row>
    <row r="8" spans="1:13" ht="43.5" customHeight="1">
      <c r="A8" s="5"/>
      <c r="B8" s="9"/>
      <c r="C8" s="354"/>
      <c r="D8" s="355"/>
      <c r="E8" s="355"/>
      <c r="F8" s="355"/>
      <c r="G8" s="355"/>
      <c r="H8" s="355"/>
      <c r="I8" s="355"/>
      <c r="J8" s="355"/>
      <c r="K8" s="356"/>
      <c r="L8" s="10"/>
      <c r="M8" s="5"/>
    </row>
    <row r="9" spans="1:13" ht="34.5" customHeight="1">
      <c r="A9" s="5"/>
      <c r="B9" s="9"/>
      <c r="C9" s="357" t="s">
        <v>85</v>
      </c>
      <c r="D9" s="358"/>
      <c r="E9" s="358"/>
      <c r="F9" s="358"/>
      <c r="G9" s="358"/>
      <c r="H9" s="358"/>
      <c r="I9" s="358"/>
      <c r="J9" s="358"/>
      <c r="K9" s="359"/>
      <c r="L9" s="10"/>
      <c r="M9" s="5"/>
    </row>
    <row r="10" spans="1:13" ht="30" customHeight="1" thickBot="1">
      <c r="A10" s="5"/>
      <c r="B10" s="9"/>
      <c r="C10" s="324" t="s">
        <v>111</v>
      </c>
      <c r="D10" s="325"/>
      <c r="E10" s="325"/>
      <c r="F10" s="325"/>
      <c r="G10" s="325"/>
      <c r="H10" s="325"/>
      <c r="I10" s="325"/>
      <c r="J10" s="325"/>
      <c r="K10" s="326"/>
      <c r="L10" s="10"/>
      <c r="M10" s="5"/>
    </row>
    <row r="11" spans="1:13" ht="30" customHeight="1">
      <c r="A11" s="5"/>
      <c r="B11" s="9"/>
      <c r="C11" s="348" t="s">
        <v>3</v>
      </c>
      <c r="D11" s="341" t="s">
        <v>4</v>
      </c>
      <c r="E11" s="350" t="s">
        <v>5</v>
      </c>
      <c r="F11" s="350"/>
      <c r="G11" s="348" t="s">
        <v>6</v>
      </c>
      <c r="H11" s="341" t="s">
        <v>7</v>
      </c>
      <c r="I11" s="341" t="s">
        <v>8</v>
      </c>
      <c r="J11" s="344" t="s">
        <v>9</v>
      </c>
      <c r="K11" s="346" t="s">
        <v>10</v>
      </c>
      <c r="L11" s="10"/>
      <c r="M11" s="5"/>
    </row>
    <row r="12" spans="1:13" ht="30" customHeight="1" thickBot="1">
      <c r="A12" s="5"/>
      <c r="B12" s="9"/>
      <c r="C12" s="349"/>
      <c r="D12" s="342"/>
      <c r="E12" s="129" t="s">
        <v>11</v>
      </c>
      <c r="F12" s="129" t="s">
        <v>12</v>
      </c>
      <c r="G12" s="349"/>
      <c r="H12" s="342"/>
      <c r="I12" s="342"/>
      <c r="J12" s="345"/>
      <c r="K12" s="347"/>
      <c r="L12" s="10"/>
      <c r="M12" s="5"/>
    </row>
    <row r="13" spans="1:13" ht="30" customHeight="1" thickBot="1">
      <c r="A13" s="5"/>
      <c r="B13" s="9"/>
      <c r="C13" s="270" t="s">
        <v>185</v>
      </c>
      <c r="D13" s="309"/>
      <c r="E13" s="271"/>
      <c r="F13" s="271"/>
      <c r="G13" s="309"/>
      <c r="H13" s="271"/>
      <c r="I13" s="271"/>
      <c r="J13" s="272"/>
      <c r="K13" s="273"/>
      <c r="L13" s="10"/>
      <c r="M13" s="5"/>
    </row>
    <row r="14" spans="1:13" ht="30" customHeight="1">
      <c r="A14" s="5"/>
      <c r="B14" s="9"/>
      <c r="C14" s="133"/>
      <c r="D14" s="305" t="s">
        <v>112</v>
      </c>
      <c r="E14" s="305"/>
      <c r="F14" s="305">
        <v>1.1000000000000001</v>
      </c>
      <c r="G14" s="306" t="s">
        <v>113</v>
      </c>
      <c r="H14" s="307" t="s">
        <v>101</v>
      </c>
      <c r="I14" s="255">
        <v>77</v>
      </c>
      <c r="J14" s="308">
        <v>21725</v>
      </c>
      <c r="K14" s="238">
        <f>ROUND(I14*J14,0)</f>
        <v>1672825</v>
      </c>
      <c r="L14" s="10"/>
      <c r="M14" s="5"/>
    </row>
    <row r="15" spans="1:13" ht="30" customHeight="1">
      <c r="A15" s="5"/>
      <c r="B15" s="9"/>
      <c r="C15" s="162"/>
      <c r="D15" s="134" t="s">
        <v>114</v>
      </c>
      <c r="E15" s="134"/>
      <c r="F15" s="134">
        <v>1.2</v>
      </c>
      <c r="G15" s="135" t="s">
        <v>115</v>
      </c>
      <c r="H15" s="235" t="s">
        <v>101</v>
      </c>
      <c r="I15" s="254">
        <v>48</v>
      </c>
      <c r="J15" s="258">
        <v>3395</v>
      </c>
      <c r="K15" s="238">
        <f t="shared" ref="K15:K16" si="0">ROUND(I15*J15,0)</f>
        <v>162960</v>
      </c>
      <c r="L15" s="10"/>
      <c r="M15" s="5"/>
    </row>
    <row r="16" spans="1:13" ht="30" customHeight="1">
      <c r="A16" s="5"/>
      <c r="B16" s="9"/>
      <c r="C16" s="162"/>
      <c r="D16" s="134" t="s">
        <v>116</v>
      </c>
      <c r="E16" s="134"/>
      <c r="F16" s="134">
        <v>1.3</v>
      </c>
      <c r="G16" s="135" t="s">
        <v>117</v>
      </c>
      <c r="H16" s="235" t="s">
        <v>101</v>
      </c>
      <c r="I16" s="254">
        <v>540</v>
      </c>
      <c r="J16" s="258">
        <v>22169</v>
      </c>
      <c r="K16" s="238">
        <f t="shared" si="0"/>
        <v>11971260</v>
      </c>
      <c r="L16" s="10"/>
      <c r="M16" s="5"/>
    </row>
    <row r="17" spans="1:13" ht="30" customHeight="1" thickBot="1">
      <c r="A17" s="5"/>
      <c r="B17" s="9"/>
      <c r="C17" s="139" t="s">
        <v>13</v>
      </c>
      <c r="D17" s="140"/>
      <c r="E17" s="140"/>
      <c r="F17" s="140"/>
      <c r="G17" s="141"/>
      <c r="H17" s="140"/>
      <c r="I17" s="255"/>
      <c r="J17" s="259"/>
      <c r="K17" s="242">
        <f>SUM(K14:K16)</f>
        <v>13807045</v>
      </c>
      <c r="L17" s="10"/>
      <c r="M17" s="5"/>
    </row>
    <row r="18" spans="1:13" ht="30" customHeight="1" thickBot="1">
      <c r="A18" s="5"/>
      <c r="B18" s="9"/>
      <c r="C18" s="270" t="s">
        <v>186</v>
      </c>
      <c r="D18" s="271"/>
      <c r="E18" s="271"/>
      <c r="F18" s="271"/>
      <c r="G18" s="309"/>
      <c r="H18" s="271"/>
      <c r="I18" s="271"/>
      <c r="J18" s="272"/>
      <c r="K18" s="273"/>
      <c r="L18" s="10"/>
      <c r="M18" s="5"/>
    </row>
    <row r="19" spans="1:13" ht="15.6">
      <c r="A19" s="5"/>
      <c r="B19" s="9"/>
      <c r="C19" s="133"/>
      <c r="D19" s="305" t="s">
        <v>118</v>
      </c>
      <c r="E19" s="305"/>
      <c r="F19" s="305">
        <v>2.1</v>
      </c>
      <c r="G19" s="306" t="s">
        <v>119</v>
      </c>
      <c r="H19" s="310" t="s">
        <v>100</v>
      </c>
      <c r="I19" s="255">
        <v>208</v>
      </c>
      <c r="J19" s="311">
        <v>22799</v>
      </c>
      <c r="K19" s="312">
        <f>ROUND(I19*J19,0)</f>
        <v>4742192</v>
      </c>
      <c r="L19" s="10"/>
      <c r="M19" s="5"/>
    </row>
    <row r="20" spans="1:13" ht="30" customHeight="1">
      <c r="A20" s="5"/>
      <c r="B20" s="9"/>
      <c r="C20" s="133"/>
      <c r="D20" s="134" t="s">
        <v>120</v>
      </c>
      <c r="E20" s="134"/>
      <c r="F20" s="134">
        <v>2.2000000000000002</v>
      </c>
      <c r="G20" s="135" t="s">
        <v>121</v>
      </c>
      <c r="H20" s="236" t="s">
        <v>100</v>
      </c>
      <c r="I20" s="254">
        <v>131</v>
      </c>
      <c r="J20" s="237">
        <v>84084</v>
      </c>
      <c r="K20" s="291">
        <f>ROUND(I20*J20,0)</f>
        <v>11015004</v>
      </c>
      <c r="L20" s="10"/>
      <c r="M20" s="5"/>
    </row>
    <row r="21" spans="1:13" ht="30" customHeight="1" thickBot="1">
      <c r="A21" s="5"/>
      <c r="B21" s="9"/>
      <c r="C21" s="139" t="s">
        <v>13</v>
      </c>
      <c r="D21" s="148"/>
      <c r="E21" s="149"/>
      <c r="F21" s="148"/>
      <c r="G21" s="148"/>
      <c r="H21" s="148"/>
      <c r="I21" s="254"/>
      <c r="J21" s="266"/>
      <c r="K21" s="242">
        <f>SUM(K19:K20)</f>
        <v>15757196</v>
      </c>
      <c r="L21" s="10"/>
      <c r="M21" s="5"/>
    </row>
    <row r="22" spans="1:13" ht="30" customHeight="1" thickBot="1">
      <c r="A22" s="5"/>
      <c r="B22" s="9"/>
      <c r="C22" s="270" t="s">
        <v>187</v>
      </c>
      <c r="D22" s="271"/>
      <c r="E22" s="271"/>
      <c r="F22" s="271"/>
      <c r="G22" s="309"/>
      <c r="H22" s="271"/>
      <c r="I22" s="271"/>
      <c r="J22" s="272"/>
      <c r="K22" s="273"/>
      <c r="L22" s="10"/>
      <c r="M22" s="5"/>
    </row>
    <row r="23" spans="1:13" ht="30" customHeight="1">
      <c r="A23" s="5"/>
      <c r="B23" s="9"/>
      <c r="C23" s="133"/>
      <c r="D23" s="313" t="s">
        <v>122</v>
      </c>
      <c r="E23" s="313"/>
      <c r="F23" s="313">
        <v>3.1</v>
      </c>
      <c r="G23" s="314" t="s">
        <v>123</v>
      </c>
      <c r="H23" s="313" t="s">
        <v>100</v>
      </c>
      <c r="I23" s="255">
        <v>54</v>
      </c>
      <c r="J23" s="315">
        <v>705493</v>
      </c>
      <c r="K23" s="246">
        <f>ROUND(I23*J23,0)</f>
        <v>38096622</v>
      </c>
      <c r="L23" s="10"/>
      <c r="M23" s="5"/>
    </row>
    <row r="24" spans="1:13" ht="55.2">
      <c r="A24" s="5"/>
      <c r="B24" s="9"/>
      <c r="C24" s="162"/>
      <c r="D24" s="150" t="s">
        <v>124</v>
      </c>
      <c r="E24" s="152"/>
      <c r="F24" s="152">
        <v>3.2</v>
      </c>
      <c r="G24" s="151" t="s">
        <v>125</v>
      </c>
      <c r="H24" s="150" t="s">
        <v>100</v>
      </c>
      <c r="I24" s="254">
        <v>43.698820000000005</v>
      </c>
      <c r="J24" s="269">
        <v>694537</v>
      </c>
      <c r="K24" s="243">
        <f>ROUND(I24*J24,0)</f>
        <v>30350447</v>
      </c>
      <c r="L24" s="10"/>
      <c r="M24" s="5"/>
    </row>
    <row r="25" spans="1:13" ht="41.4">
      <c r="A25" s="5"/>
      <c r="B25" s="9"/>
      <c r="C25" s="162"/>
      <c r="D25" s="150" t="s">
        <v>126</v>
      </c>
      <c r="E25" s="150"/>
      <c r="F25" s="150">
        <v>3.3</v>
      </c>
      <c r="G25" s="151" t="s">
        <v>127</v>
      </c>
      <c r="H25" s="150" t="s">
        <v>100</v>
      </c>
      <c r="I25" s="254">
        <v>4.62</v>
      </c>
      <c r="J25" s="269">
        <v>734964</v>
      </c>
      <c r="K25" s="243">
        <f t="shared" ref="K25:K27" si="1">ROUND(I25*J25,0)</f>
        <v>3395534</v>
      </c>
      <c r="L25" s="10"/>
      <c r="M25" s="5"/>
    </row>
    <row r="26" spans="1:13" s="5" customFormat="1" ht="30" customHeight="1">
      <c r="B26" s="9"/>
      <c r="C26" s="162"/>
      <c r="D26" s="150" t="s">
        <v>128</v>
      </c>
      <c r="E26" s="146"/>
      <c r="F26" s="146">
        <v>3.4</v>
      </c>
      <c r="G26" s="151" t="s">
        <v>129</v>
      </c>
      <c r="H26" s="146" t="s">
        <v>101</v>
      </c>
      <c r="I26" s="254">
        <v>388</v>
      </c>
      <c r="J26" s="269">
        <v>89211</v>
      </c>
      <c r="K26" s="243">
        <f t="shared" si="1"/>
        <v>34613868</v>
      </c>
      <c r="L26" s="10"/>
    </row>
    <row r="27" spans="1:13" ht="41.4">
      <c r="A27" s="5"/>
      <c r="B27" s="9"/>
      <c r="C27" s="162"/>
      <c r="D27" s="150" t="s">
        <v>130</v>
      </c>
      <c r="E27" s="150"/>
      <c r="F27" s="150">
        <v>3.5</v>
      </c>
      <c r="G27" s="151" t="s">
        <v>131</v>
      </c>
      <c r="H27" s="150" t="s">
        <v>102</v>
      </c>
      <c r="I27" s="254">
        <v>3695.9839999999999</v>
      </c>
      <c r="J27" s="269">
        <v>9058</v>
      </c>
      <c r="K27" s="243">
        <f t="shared" si="1"/>
        <v>33478223</v>
      </c>
      <c r="L27" s="10"/>
      <c r="M27" s="5"/>
    </row>
    <row r="28" spans="1:13" ht="30" customHeight="1" thickBot="1">
      <c r="A28" s="5"/>
      <c r="B28" s="9"/>
      <c r="C28" s="157" t="s">
        <v>13</v>
      </c>
      <c r="D28" s="281"/>
      <c r="E28" s="281"/>
      <c r="F28" s="281"/>
      <c r="G28" s="282"/>
      <c r="H28" s="281"/>
      <c r="I28" s="316"/>
      <c r="J28" s="262"/>
      <c r="K28" s="245">
        <f>SUM(K23:K27)</f>
        <v>139934694</v>
      </c>
      <c r="L28" s="10"/>
      <c r="M28" s="5"/>
    </row>
    <row r="29" spans="1:13" ht="30" customHeight="1" thickBot="1">
      <c r="A29" s="5"/>
      <c r="B29" s="9"/>
      <c r="C29" s="274" t="s">
        <v>188</v>
      </c>
      <c r="D29" s="275"/>
      <c r="E29" s="275"/>
      <c r="F29" s="275"/>
      <c r="G29" s="309"/>
      <c r="H29" s="275"/>
      <c r="I29" s="275"/>
      <c r="J29" s="276"/>
      <c r="K29" s="277"/>
      <c r="L29" s="10"/>
      <c r="M29" s="5"/>
    </row>
    <row r="30" spans="1:13" ht="162.6" customHeight="1">
      <c r="A30" s="5"/>
      <c r="B30" s="9"/>
      <c r="C30" s="133"/>
      <c r="D30" s="313" t="s">
        <v>132</v>
      </c>
      <c r="E30" s="313"/>
      <c r="F30" s="313">
        <v>4.0999999999999996</v>
      </c>
      <c r="G30" s="314" t="s">
        <v>133</v>
      </c>
      <c r="H30" s="313" t="s">
        <v>101</v>
      </c>
      <c r="I30" s="255">
        <v>278</v>
      </c>
      <c r="J30" s="317">
        <v>245272</v>
      </c>
      <c r="K30" s="246">
        <f t="shared" ref="K30:K40" si="2">ROUND(I30*J30,0)</f>
        <v>68185616</v>
      </c>
      <c r="L30" s="10"/>
      <c r="M30" s="5"/>
    </row>
    <row r="31" spans="1:13" ht="41.4">
      <c r="A31" s="5"/>
      <c r="B31" s="9"/>
      <c r="C31" s="133"/>
      <c r="D31" s="283" t="s">
        <v>134</v>
      </c>
      <c r="E31" s="150"/>
      <c r="F31" s="150">
        <v>4.2</v>
      </c>
      <c r="G31" s="151" t="s">
        <v>135</v>
      </c>
      <c r="H31" s="150" t="s">
        <v>101</v>
      </c>
      <c r="I31" s="254">
        <v>540</v>
      </c>
      <c r="J31" s="260">
        <v>46827</v>
      </c>
      <c r="K31" s="243">
        <f t="shared" si="2"/>
        <v>25286580</v>
      </c>
      <c r="L31" s="10"/>
      <c r="M31" s="5"/>
    </row>
    <row r="32" spans="1:13" ht="110.4">
      <c r="A32" s="5"/>
      <c r="B32" s="9"/>
      <c r="C32" s="133"/>
      <c r="D32" s="283" t="s">
        <v>136</v>
      </c>
      <c r="E32" s="150"/>
      <c r="F32" s="150">
        <v>4.3</v>
      </c>
      <c r="G32" s="151" t="s">
        <v>137</v>
      </c>
      <c r="H32" s="150" t="s">
        <v>103</v>
      </c>
      <c r="I32" s="254">
        <v>1</v>
      </c>
      <c r="J32" s="260">
        <v>8478357</v>
      </c>
      <c r="K32" s="243">
        <f t="shared" si="2"/>
        <v>8478357</v>
      </c>
      <c r="L32" s="10"/>
      <c r="M32" s="5"/>
    </row>
    <row r="33" spans="1:13" ht="41.4">
      <c r="A33" s="5"/>
      <c r="B33" s="9"/>
      <c r="C33" s="133"/>
      <c r="D33" s="283" t="s">
        <v>138</v>
      </c>
      <c r="E33" s="150"/>
      <c r="F33" s="150">
        <v>4.4000000000000004</v>
      </c>
      <c r="G33" s="151" t="s">
        <v>139</v>
      </c>
      <c r="H33" s="150" t="s">
        <v>104</v>
      </c>
      <c r="I33" s="254">
        <v>497</v>
      </c>
      <c r="J33" s="260">
        <v>5888</v>
      </c>
      <c r="K33" s="243">
        <f t="shared" si="2"/>
        <v>2926336</v>
      </c>
      <c r="L33" s="10"/>
      <c r="M33" s="5"/>
    </row>
    <row r="34" spans="1:13" ht="27.6">
      <c r="A34" s="5"/>
      <c r="B34" s="9"/>
      <c r="C34" s="133"/>
      <c r="D34" s="283" t="s">
        <v>140</v>
      </c>
      <c r="E34" s="150"/>
      <c r="F34" s="150">
        <v>4.5</v>
      </c>
      <c r="G34" s="151" t="s">
        <v>141</v>
      </c>
      <c r="H34" s="150" t="s">
        <v>101</v>
      </c>
      <c r="I34" s="254">
        <v>72.23</v>
      </c>
      <c r="J34" s="260">
        <v>129437</v>
      </c>
      <c r="K34" s="243">
        <f t="shared" si="2"/>
        <v>9349235</v>
      </c>
      <c r="L34" s="10"/>
      <c r="M34" s="5"/>
    </row>
    <row r="35" spans="1:13" ht="27.6">
      <c r="A35" s="5"/>
      <c r="B35" s="9"/>
      <c r="C35" s="133"/>
      <c r="D35" s="283" t="s">
        <v>142</v>
      </c>
      <c r="E35" s="150"/>
      <c r="F35" s="150">
        <v>4.5999999999999996</v>
      </c>
      <c r="G35" s="151" t="s">
        <v>143</v>
      </c>
      <c r="H35" s="150" t="s">
        <v>103</v>
      </c>
      <c r="I35" s="254">
        <v>8</v>
      </c>
      <c r="J35" s="260">
        <v>25485</v>
      </c>
      <c r="K35" s="243">
        <f t="shared" si="2"/>
        <v>203880</v>
      </c>
      <c r="L35" s="10"/>
      <c r="M35" s="5"/>
    </row>
    <row r="36" spans="1:13" ht="27.6">
      <c r="A36" s="5"/>
      <c r="B36" s="9"/>
      <c r="C36" s="133"/>
      <c r="D36" s="283" t="s">
        <v>144</v>
      </c>
      <c r="E36" s="150"/>
      <c r="F36" s="150">
        <v>4.7</v>
      </c>
      <c r="G36" s="151" t="s">
        <v>145</v>
      </c>
      <c r="H36" s="150" t="s">
        <v>103</v>
      </c>
      <c r="I36" s="254">
        <v>6</v>
      </c>
      <c r="J36" s="260">
        <v>252904</v>
      </c>
      <c r="K36" s="243">
        <f t="shared" si="2"/>
        <v>1517424</v>
      </c>
      <c r="L36" s="10"/>
      <c r="M36" s="5"/>
    </row>
    <row r="37" spans="1:13" ht="41.4">
      <c r="A37" s="5"/>
      <c r="B37" s="9"/>
      <c r="C37" s="133"/>
      <c r="D37" s="283" t="s">
        <v>146</v>
      </c>
      <c r="E37" s="150"/>
      <c r="F37" s="150">
        <v>4.8</v>
      </c>
      <c r="G37" s="151" t="s">
        <v>147</v>
      </c>
      <c r="H37" s="150" t="s">
        <v>101</v>
      </c>
      <c r="I37" s="254">
        <v>50.35</v>
      </c>
      <c r="J37" s="260">
        <v>82316</v>
      </c>
      <c r="K37" s="243">
        <f t="shared" si="2"/>
        <v>4144611</v>
      </c>
      <c r="L37" s="10"/>
      <c r="M37" s="5"/>
    </row>
    <row r="38" spans="1:13" ht="27.6">
      <c r="A38" s="5"/>
      <c r="B38" s="9"/>
      <c r="C38" s="133"/>
      <c r="D38" s="283" t="s">
        <v>148</v>
      </c>
      <c r="E38" s="150"/>
      <c r="F38" s="150" t="s">
        <v>110</v>
      </c>
      <c r="G38" s="151" t="s">
        <v>149</v>
      </c>
      <c r="H38" s="150" t="s">
        <v>104</v>
      </c>
      <c r="I38" s="254">
        <v>88.35</v>
      </c>
      <c r="J38" s="260">
        <v>53192</v>
      </c>
      <c r="K38" s="243">
        <f t="shared" si="2"/>
        <v>4699513</v>
      </c>
      <c r="L38" s="10"/>
      <c r="M38" s="5"/>
    </row>
    <row r="39" spans="1:13" ht="55.2">
      <c r="A39" s="5"/>
      <c r="B39" s="9"/>
      <c r="C39" s="133"/>
      <c r="D39" s="283" t="s">
        <v>150</v>
      </c>
      <c r="E39" s="150"/>
      <c r="F39" s="283">
        <v>4.0999999999999996</v>
      </c>
      <c r="G39" s="151" t="s">
        <v>151</v>
      </c>
      <c r="H39" s="150" t="s">
        <v>101</v>
      </c>
      <c r="I39" s="254">
        <v>33.799999999999997</v>
      </c>
      <c r="J39" s="260">
        <v>325262</v>
      </c>
      <c r="K39" s="243">
        <f t="shared" si="2"/>
        <v>10993856</v>
      </c>
      <c r="L39" s="10"/>
      <c r="M39" s="5"/>
    </row>
    <row r="40" spans="1:13" ht="124.2">
      <c r="A40" s="5"/>
      <c r="B40" s="9"/>
      <c r="C40" s="162"/>
      <c r="D40" s="283" t="s">
        <v>152</v>
      </c>
      <c r="E40" s="150"/>
      <c r="F40" s="150">
        <v>4.1100000000000003</v>
      </c>
      <c r="G40" s="151" t="s">
        <v>153</v>
      </c>
      <c r="H40" s="150" t="s">
        <v>104</v>
      </c>
      <c r="I40" s="254">
        <v>22</v>
      </c>
      <c r="J40" s="260">
        <v>666496</v>
      </c>
      <c r="K40" s="243">
        <f t="shared" si="2"/>
        <v>14662912</v>
      </c>
      <c r="L40" s="10"/>
      <c r="M40" s="5"/>
    </row>
    <row r="41" spans="1:13" ht="30" customHeight="1" thickBot="1">
      <c r="A41" s="5"/>
      <c r="B41" s="9"/>
      <c r="C41" s="139" t="s">
        <v>13</v>
      </c>
      <c r="D41" s="163"/>
      <c r="E41" s="163"/>
      <c r="F41" s="163"/>
      <c r="G41" s="164"/>
      <c r="H41" s="165"/>
      <c r="I41" s="254"/>
      <c r="J41" s="259"/>
      <c r="K41" s="242">
        <f>SUM(K30:K40)</f>
        <v>150448320</v>
      </c>
      <c r="L41" s="10"/>
      <c r="M41" s="5"/>
    </row>
    <row r="42" spans="1:13" ht="30" customHeight="1" thickBot="1">
      <c r="A42" s="5"/>
      <c r="B42" s="9"/>
      <c r="C42" s="270" t="s">
        <v>189</v>
      </c>
      <c r="D42" s="271"/>
      <c r="E42" s="271"/>
      <c r="F42" s="271"/>
      <c r="G42" s="271"/>
      <c r="H42" s="271"/>
      <c r="I42" s="271"/>
      <c r="J42" s="272"/>
      <c r="K42" s="273"/>
      <c r="L42" s="10"/>
      <c r="M42" s="5"/>
    </row>
    <row r="43" spans="1:13" ht="27.6">
      <c r="A43" s="5"/>
      <c r="B43" s="9"/>
      <c r="C43" s="133"/>
      <c r="D43" s="318" t="s">
        <v>154</v>
      </c>
      <c r="E43" s="313"/>
      <c r="F43" s="313">
        <v>5.0999999999999996</v>
      </c>
      <c r="G43" s="314" t="s">
        <v>155</v>
      </c>
      <c r="H43" s="313" t="s">
        <v>104</v>
      </c>
      <c r="I43" s="255">
        <v>25</v>
      </c>
      <c r="J43" s="317">
        <v>38950</v>
      </c>
      <c r="K43" s="246">
        <f t="shared" ref="K43:K50" si="3">ROUND(I43*J43,0)</f>
        <v>973750</v>
      </c>
      <c r="L43" s="10"/>
      <c r="M43" s="5"/>
    </row>
    <row r="44" spans="1:13" ht="41.4">
      <c r="A44" s="5"/>
      <c r="B44" s="9"/>
      <c r="C44" s="162"/>
      <c r="D44" s="283" t="s">
        <v>156</v>
      </c>
      <c r="E44" s="150"/>
      <c r="F44" s="150">
        <v>5.2</v>
      </c>
      <c r="G44" s="151" t="s">
        <v>157</v>
      </c>
      <c r="H44" s="150" t="s">
        <v>104</v>
      </c>
      <c r="I44" s="254">
        <v>136</v>
      </c>
      <c r="J44" s="260">
        <v>21043</v>
      </c>
      <c r="K44" s="243">
        <f t="shared" si="3"/>
        <v>2861848</v>
      </c>
      <c r="L44" s="10"/>
      <c r="M44" s="5"/>
    </row>
    <row r="45" spans="1:13" ht="27.6">
      <c r="A45" s="5"/>
      <c r="B45" s="9"/>
      <c r="C45" s="162"/>
      <c r="D45" s="283" t="s">
        <v>158</v>
      </c>
      <c r="E45" s="150"/>
      <c r="F45" s="150">
        <v>5.3</v>
      </c>
      <c r="G45" s="151" t="s">
        <v>159</v>
      </c>
      <c r="H45" s="150" t="s">
        <v>104</v>
      </c>
      <c r="I45" s="254">
        <v>8</v>
      </c>
      <c r="J45" s="260">
        <v>18012</v>
      </c>
      <c r="K45" s="243">
        <f t="shared" si="3"/>
        <v>144096</v>
      </c>
      <c r="L45" s="10"/>
      <c r="M45" s="5"/>
    </row>
    <row r="46" spans="1:13" ht="15.6">
      <c r="A46" s="5"/>
      <c r="B46" s="9"/>
      <c r="C46" s="162"/>
      <c r="D46" s="283" t="s">
        <v>160</v>
      </c>
      <c r="E46" s="150"/>
      <c r="F46" s="150">
        <v>5.4</v>
      </c>
      <c r="G46" s="151" t="s">
        <v>161</v>
      </c>
      <c r="H46" s="150" t="s">
        <v>104</v>
      </c>
      <c r="I46" s="254">
        <v>80</v>
      </c>
      <c r="J46" s="260">
        <v>14281</v>
      </c>
      <c r="K46" s="243">
        <f t="shared" si="3"/>
        <v>1142480</v>
      </c>
      <c r="L46" s="10"/>
      <c r="M46" s="5"/>
    </row>
    <row r="47" spans="1:13" ht="27.6">
      <c r="A47" s="5"/>
      <c r="B47" s="9"/>
      <c r="C47" s="162"/>
      <c r="D47" s="283" t="s">
        <v>162</v>
      </c>
      <c r="E47" s="150"/>
      <c r="F47" s="150">
        <v>5.5</v>
      </c>
      <c r="G47" s="151" t="s">
        <v>163</v>
      </c>
      <c r="H47" s="150" t="s">
        <v>104</v>
      </c>
      <c r="I47" s="254">
        <v>36</v>
      </c>
      <c r="J47" s="260">
        <v>31978</v>
      </c>
      <c r="K47" s="243">
        <f t="shared" si="3"/>
        <v>1151208</v>
      </c>
      <c r="L47" s="10"/>
      <c r="M47" s="5"/>
    </row>
    <row r="48" spans="1:13" ht="27.6">
      <c r="A48" s="5"/>
      <c r="B48" s="9"/>
      <c r="C48" s="162"/>
      <c r="D48" s="283" t="s">
        <v>164</v>
      </c>
      <c r="E48" s="150"/>
      <c r="F48" s="150">
        <v>5.6</v>
      </c>
      <c r="G48" s="151" t="s">
        <v>165</v>
      </c>
      <c r="H48" s="150" t="s">
        <v>103</v>
      </c>
      <c r="I48" s="254">
        <v>5</v>
      </c>
      <c r="J48" s="260">
        <v>220024</v>
      </c>
      <c r="K48" s="243">
        <f t="shared" si="3"/>
        <v>1100120</v>
      </c>
      <c r="L48" s="10"/>
      <c r="M48" s="5"/>
    </row>
    <row r="49" spans="1:13" ht="41.4">
      <c r="A49" s="5"/>
      <c r="B49" s="9"/>
      <c r="C49" s="162"/>
      <c r="D49" s="283" t="s">
        <v>166</v>
      </c>
      <c r="E49" s="150"/>
      <c r="F49" s="150" t="s">
        <v>108</v>
      </c>
      <c r="G49" s="151" t="s">
        <v>167</v>
      </c>
      <c r="H49" s="150" t="s">
        <v>103</v>
      </c>
      <c r="I49" s="254">
        <v>8</v>
      </c>
      <c r="J49" s="260">
        <v>2453974</v>
      </c>
      <c r="K49" s="243">
        <f t="shared" si="3"/>
        <v>19631792</v>
      </c>
      <c r="L49" s="10"/>
      <c r="M49" s="5"/>
    </row>
    <row r="50" spans="1:13" ht="55.2">
      <c r="A50" s="5"/>
      <c r="B50" s="9"/>
      <c r="C50" s="162"/>
      <c r="D50" s="283" t="s">
        <v>168</v>
      </c>
      <c r="E50" s="150"/>
      <c r="F50" s="150" t="s">
        <v>109</v>
      </c>
      <c r="G50" s="151" t="s">
        <v>169</v>
      </c>
      <c r="H50" s="150" t="s">
        <v>103</v>
      </c>
      <c r="I50" s="254">
        <v>4</v>
      </c>
      <c r="J50" s="260">
        <v>535459</v>
      </c>
      <c r="K50" s="243">
        <f t="shared" si="3"/>
        <v>2141836</v>
      </c>
      <c r="L50" s="10"/>
      <c r="M50" s="5"/>
    </row>
    <row r="51" spans="1:13" ht="30" customHeight="1" thickBot="1">
      <c r="A51" s="5"/>
      <c r="B51" s="9"/>
      <c r="C51" s="139" t="s">
        <v>13</v>
      </c>
      <c r="D51" s="163"/>
      <c r="E51" s="163"/>
      <c r="F51" s="163"/>
      <c r="G51" s="166"/>
      <c r="H51" s="165"/>
      <c r="I51" s="255"/>
      <c r="J51" s="259"/>
      <c r="K51" s="242">
        <f>SUM(K43:K50)</f>
        <v>29147130</v>
      </c>
      <c r="L51" s="10"/>
      <c r="M51" s="5"/>
    </row>
    <row r="52" spans="1:13" s="3" customFormat="1" ht="30" customHeight="1" thickBot="1">
      <c r="A52" s="11"/>
      <c r="B52" s="12"/>
      <c r="C52" s="327" t="s">
        <v>14</v>
      </c>
      <c r="D52" s="328"/>
      <c r="E52" s="328"/>
      <c r="F52" s="328"/>
      <c r="G52" s="328"/>
      <c r="H52" s="328"/>
      <c r="I52" s="328"/>
      <c r="J52" s="329"/>
      <c r="K52" s="241">
        <f>K17+K21+K28+K41+K51</f>
        <v>349094385</v>
      </c>
      <c r="L52" s="13"/>
      <c r="M52" s="11"/>
    </row>
    <row r="53" spans="1:13" ht="30" customHeight="1" thickBot="1">
      <c r="A53" s="5" t="s">
        <v>99</v>
      </c>
      <c r="B53" s="9"/>
      <c r="C53" s="360" t="s">
        <v>170</v>
      </c>
      <c r="D53" s="361"/>
      <c r="E53" s="361"/>
      <c r="F53" s="361"/>
      <c r="G53" s="361"/>
      <c r="H53" s="361"/>
      <c r="I53" s="361"/>
      <c r="J53" s="361"/>
      <c r="K53" s="362"/>
      <c r="L53" s="10"/>
      <c r="M53" s="5"/>
    </row>
    <row r="54" spans="1:13" ht="30" customHeight="1">
      <c r="A54" s="5"/>
      <c r="B54" s="9"/>
      <c r="C54" s="348" t="s">
        <v>3</v>
      </c>
      <c r="D54" s="341" t="s">
        <v>4</v>
      </c>
      <c r="E54" s="350" t="s">
        <v>5</v>
      </c>
      <c r="F54" s="350"/>
      <c r="G54" s="348" t="s">
        <v>6</v>
      </c>
      <c r="H54" s="341" t="s">
        <v>7</v>
      </c>
      <c r="I54" s="363" t="s">
        <v>8</v>
      </c>
      <c r="J54" s="344" t="s">
        <v>9</v>
      </c>
      <c r="K54" s="346" t="s">
        <v>10</v>
      </c>
      <c r="L54" s="10"/>
      <c r="M54" s="5"/>
    </row>
    <row r="55" spans="1:13" ht="30" customHeight="1" thickBot="1">
      <c r="A55" s="5"/>
      <c r="B55" s="9"/>
      <c r="C55" s="349"/>
      <c r="D55" s="342"/>
      <c r="E55" s="129" t="s">
        <v>11</v>
      </c>
      <c r="F55" s="129" t="s">
        <v>12</v>
      </c>
      <c r="G55" s="349"/>
      <c r="H55" s="342"/>
      <c r="I55" s="364"/>
      <c r="J55" s="345"/>
      <c r="K55" s="347"/>
      <c r="L55" s="10"/>
      <c r="M55" s="5"/>
    </row>
    <row r="56" spans="1:13" ht="30" customHeight="1" thickBot="1">
      <c r="A56" s="5"/>
      <c r="B56" s="9"/>
      <c r="C56" s="270" t="s">
        <v>185</v>
      </c>
      <c r="D56" s="271"/>
      <c r="E56" s="271"/>
      <c r="F56" s="271"/>
      <c r="G56" s="271"/>
      <c r="H56" s="271"/>
      <c r="I56" s="271"/>
      <c r="J56" s="272"/>
      <c r="K56" s="273"/>
      <c r="L56" s="10"/>
      <c r="M56" s="5"/>
    </row>
    <row r="57" spans="1:13" ht="30" customHeight="1">
      <c r="A57" s="5"/>
      <c r="B57" s="9"/>
      <c r="C57" s="133"/>
      <c r="D57" s="305" t="s">
        <v>112</v>
      </c>
      <c r="E57" s="305"/>
      <c r="F57" s="305">
        <v>1.1000000000000001</v>
      </c>
      <c r="G57" s="306" t="s">
        <v>171</v>
      </c>
      <c r="H57" s="305" t="s">
        <v>101</v>
      </c>
      <c r="I57" s="255">
        <v>75</v>
      </c>
      <c r="J57" s="317">
        <v>21725</v>
      </c>
      <c r="K57" s="246">
        <f t="shared" ref="K57:K59" si="4">ROUND(I57*J57,0)</f>
        <v>1629375</v>
      </c>
      <c r="L57" s="10"/>
      <c r="M57" s="5"/>
    </row>
    <row r="58" spans="1:13" ht="30" customHeight="1">
      <c r="A58" s="5"/>
      <c r="B58" s="9"/>
      <c r="C58" s="162"/>
      <c r="D58" s="134" t="s">
        <v>114</v>
      </c>
      <c r="E58" s="134"/>
      <c r="F58" s="134">
        <v>1.2</v>
      </c>
      <c r="G58" s="135" t="s">
        <v>115</v>
      </c>
      <c r="H58" s="134" t="s">
        <v>101</v>
      </c>
      <c r="I58" s="254">
        <v>188</v>
      </c>
      <c r="J58" s="260">
        <v>3395</v>
      </c>
      <c r="K58" s="243">
        <f t="shared" si="4"/>
        <v>638260</v>
      </c>
      <c r="L58" s="10"/>
      <c r="M58" s="5"/>
    </row>
    <row r="59" spans="1:13" ht="30" customHeight="1">
      <c r="A59" s="5"/>
      <c r="B59" s="9"/>
      <c r="C59" s="162"/>
      <c r="D59" s="134" t="s">
        <v>116</v>
      </c>
      <c r="E59" s="134"/>
      <c r="F59" s="134">
        <v>1.3</v>
      </c>
      <c r="G59" s="135" t="s">
        <v>117</v>
      </c>
      <c r="H59" s="134" t="s">
        <v>101</v>
      </c>
      <c r="I59" s="254">
        <v>510</v>
      </c>
      <c r="J59" s="260">
        <v>22169</v>
      </c>
      <c r="K59" s="243">
        <f t="shared" si="4"/>
        <v>11306190</v>
      </c>
      <c r="L59" s="10"/>
      <c r="M59" s="5"/>
    </row>
    <row r="60" spans="1:13" ht="30" customHeight="1" thickBot="1">
      <c r="A60" s="5"/>
      <c r="B60" s="9"/>
      <c r="C60" s="139" t="s">
        <v>13</v>
      </c>
      <c r="D60" s="140"/>
      <c r="E60" s="140"/>
      <c r="F60" s="140"/>
      <c r="G60" s="141"/>
      <c r="H60" s="140"/>
      <c r="I60" s="255"/>
      <c r="J60" s="259"/>
      <c r="K60" s="242">
        <f>SUM(K57:K59)</f>
        <v>13573825</v>
      </c>
      <c r="L60" s="10"/>
      <c r="M60" s="5"/>
    </row>
    <row r="61" spans="1:13" ht="30" customHeight="1" thickBot="1">
      <c r="A61" s="5"/>
      <c r="B61" s="9"/>
      <c r="C61" s="270" t="s">
        <v>186</v>
      </c>
      <c r="D61" s="271"/>
      <c r="E61" s="271"/>
      <c r="F61" s="271"/>
      <c r="G61" s="271"/>
      <c r="H61" s="271"/>
      <c r="I61" s="271"/>
      <c r="J61" s="272"/>
      <c r="K61" s="273"/>
      <c r="L61" s="10"/>
      <c r="M61" s="5"/>
    </row>
    <row r="62" spans="1:13" ht="30" customHeight="1">
      <c r="A62" s="5"/>
      <c r="B62" s="9"/>
      <c r="C62" s="133"/>
      <c r="D62" s="134" t="s">
        <v>118</v>
      </c>
      <c r="E62" s="134"/>
      <c r="F62" s="134">
        <v>2.1</v>
      </c>
      <c r="G62" s="144" t="s">
        <v>119</v>
      </c>
      <c r="H62" s="134" t="s">
        <v>100</v>
      </c>
      <c r="I62" s="254">
        <v>166</v>
      </c>
      <c r="J62" s="260">
        <v>22799</v>
      </c>
      <c r="K62" s="243">
        <f t="shared" ref="K62:K63" si="5">ROUND(I62*J62,0)</f>
        <v>3784634</v>
      </c>
      <c r="L62" s="10"/>
      <c r="M62" s="5"/>
    </row>
    <row r="63" spans="1:13" ht="30" customHeight="1">
      <c r="A63" s="5"/>
      <c r="B63" s="9"/>
      <c r="C63" s="133"/>
      <c r="D63" s="134" t="s">
        <v>120</v>
      </c>
      <c r="E63" s="134"/>
      <c r="F63" s="134">
        <v>2.2000000000000002</v>
      </c>
      <c r="G63" s="135" t="s">
        <v>121</v>
      </c>
      <c r="H63" s="134" t="s">
        <v>100</v>
      </c>
      <c r="I63" s="254">
        <v>127</v>
      </c>
      <c r="J63" s="260">
        <v>84084</v>
      </c>
      <c r="K63" s="243">
        <f t="shared" si="5"/>
        <v>10678668</v>
      </c>
      <c r="L63" s="10"/>
      <c r="M63" s="5"/>
    </row>
    <row r="64" spans="1:13" ht="30" customHeight="1" thickBot="1">
      <c r="A64" s="5"/>
      <c r="B64" s="9"/>
      <c r="C64" s="139" t="s">
        <v>13</v>
      </c>
      <c r="D64" s="148"/>
      <c r="E64" s="149"/>
      <c r="F64" s="148"/>
      <c r="G64" s="148"/>
      <c r="H64" s="148"/>
      <c r="I64" s="254"/>
      <c r="J64" s="266"/>
      <c r="K64" s="242">
        <f>SUM(K62:K63)</f>
        <v>14463302</v>
      </c>
      <c r="L64" s="10"/>
      <c r="M64" s="5"/>
    </row>
    <row r="65" spans="1:13" ht="30" customHeight="1" thickBot="1">
      <c r="A65" s="5"/>
      <c r="B65" s="9"/>
      <c r="C65" s="270" t="s">
        <v>187</v>
      </c>
      <c r="D65" s="271"/>
      <c r="E65" s="271"/>
      <c r="F65" s="271"/>
      <c r="G65" s="271"/>
      <c r="H65" s="271"/>
      <c r="I65" s="271"/>
      <c r="J65" s="272"/>
      <c r="K65" s="273"/>
      <c r="L65" s="10"/>
      <c r="M65" s="5"/>
    </row>
    <row r="66" spans="1:13" ht="27.6">
      <c r="A66" s="5"/>
      <c r="B66" s="9"/>
      <c r="C66" s="133"/>
      <c r="D66" s="150" t="s">
        <v>122</v>
      </c>
      <c r="E66" s="150"/>
      <c r="F66" s="150">
        <v>3.1</v>
      </c>
      <c r="G66" s="151" t="s">
        <v>172</v>
      </c>
      <c r="H66" s="150" t="s">
        <v>100</v>
      </c>
      <c r="I66" s="254">
        <v>54</v>
      </c>
      <c r="J66" s="292">
        <v>705493</v>
      </c>
      <c r="K66" s="244">
        <f t="shared" ref="K66:K70" si="6">ROUND(I66*J66,0)</f>
        <v>38096622</v>
      </c>
      <c r="L66" s="10"/>
      <c r="M66" s="5"/>
    </row>
    <row r="67" spans="1:13" ht="55.2">
      <c r="A67" s="5"/>
      <c r="B67" s="9"/>
      <c r="C67" s="133"/>
      <c r="D67" s="150" t="s">
        <v>124</v>
      </c>
      <c r="E67" s="152"/>
      <c r="F67" s="152">
        <v>3.2</v>
      </c>
      <c r="G67" s="151" t="s">
        <v>173</v>
      </c>
      <c r="H67" s="150" t="s">
        <v>100</v>
      </c>
      <c r="I67" s="254">
        <v>32.2913</v>
      </c>
      <c r="J67" s="260">
        <v>694537</v>
      </c>
      <c r="K67" s="243">
        <f t="shared" si="6"/>
        <v>22427503</v>
      </c>
      <c r="L67" s="10"/>
      <c r="M67" s="5"/>
    </row>
    <row r="68" spans="1:13" ht="41.4">
      <c r="A68" s="5"/>
      <c r="B68" s="9"/>
      <c r="C68" s="133"/>
      <c r="D68" s="150" t="s">
        <v>126</v>
      </c>
      <c r="E68" s="150"/>
      <c r="F68" s="150">
        <v>3.3</v>
      </c>
      <c r="G68" s="151" t="s">
        <v>174</v>
      </c>
      <c r="H68" s="150" t="s">
        <v>100</v>
      </c>
      <c r="I68" s="254">
        <v>9.7970000000000006</v>
      </c>
      <c r="J68" s="260">
        <v>734964</v>
      </c>
      <c r="K68" s="243">
        <f t="shared" si="6"/>
        <v>7200442</v>
      </c>
      <c r="L68" s="10"/>
      <c r="M68" s="5"/>
    </row>
    <row r="69" spans="1:13" s="5" customFormat="1" ht="27.6">
      <c r="B69" s="9"/>
      <c r="C69" s="133"/>
      <c r="D69" s="150" t="s">
        <v>128</v>
      </c>
      <c r="E69" s="146"/>
      <c r="F69" s="146">
        <v>3.4</v>
      </c>
      <c r="G69" s="151" t="s">
        <v>129</v>
      </c>
      <c r="H69" s="146" t="s">
        <v>101</v>
      </c>
      <c r="I69" s="254">
        <v>160.77000000000001</v>
      </c>
      <c r="J69" s="260">
        <v>89211</v>
      </c>
      <c r="K69" s="243">
        <f t="shared" si="6"/>
        <v>14342452</v>
      </c>
      <c r="L69" s="10"/>
    </row>
    <row r="70" spans="1:13" ht="41.4">
      <c r="A70" s="5"/>
      <c r="B70" s="9"/>
      <c r="C70" s="133"/>
      <c r="D70" s="150" t="s">
        <v>130</v>
      </c>
      <c r="E70" s="150"/>
      <c r="F70" s="150">
        <v>3.5</v>
      </c>
      <c r="G70" s="151" t="s">
        <v>131</v>
      </c>
      <c r="H70" s="150" t="s">
        <v>102</v>
      </c>
      <c r="I70" s="254">
        <v>4250.4984999999997</v>
      </c>
      <c r="J70" s="261">
        <v>9058</v>
      </c>
      <c r="K70" s="243">
        <f t="shared" si="6"/>
        <v>38501015</v>
      </c>
      <c r="L70" s="10"/>
      <c r="M70" s="5"/>
    </row>
    <row r="71" spans="1:13" ht="30" customHeight="1" thickBot="1">
      <c r="A71" s="5"/>
      <c r="B71" s="9"/>
      <c r="C71" s="157" t="s">
        <v>13</v>
      </c>
      <c r="D71" s="281"/>
      <c r="E71" s="281"/>
      <c r="F71" s="281"/>
      <c r="G71" s="282"/>
      <c r="H71" s="281"/>
      <c r="I71" s="254"/>
      <c r="J71" s="262"/>
      <c r="K71" s="245">
        <f>SUM(K66:K70)</f>
        <v>120568034</v>
      </c>
      <c r="L71" s="10"/>
      <c r="M71" s="5"/>
    </row>
    <row r="72" spans="1:13" ht="30" customHeight="1" thickBot="1">
      <c r="A72" s="5"/>
      <c r="B72" s="9"/>
      <c r="C72" s="270"/>
      <c r="D72" s="271" t="s">
        <v>190</v>
      </c>
      <c r="E72" s="271"/>
      <c r="F72" s="271"/>
      <c r="G72" s="271"/>
      <c r="H72" s="271"/>
      <c r="I72" s="271"/>
      <c r="J72" s="272"/>
      <c r="K72" s="273"/>
      <c r="L72" s="10"/>
      <c r="M72" s="5"/>
    </row>
    <row r="73" spans="1:13" ht="151.80000000000001">
      <c r="A73" s="5"/>
      <c r="B73" s="9"/>
      <c r="C73" s="133"/>
      <c r="D73" s="150" t="s">
        <v>132</v>
      </c>
      <c r="E73" s="150"/>
      <c r="F73" s="150">
        <v>4.0999999999999996</v>
      </c>
      <c r="G73" s="151" t="s">
        <v>133</v>
      </c>
      <c r="H73" s="150" t="s">
        <v>101</v>
      </c>
      <c r="I73" s="254">
        <v>278</v>
      </c>
      <c r="J73" s="260">
        <v>245272</v>
      </c>
      <c r="K73" s="243">
        <f t="shared" ref="K73:K82" si="7">ROUND(I73*J73,0)</f>
        <v>68185616</v>
      </c>
      <c r="L73" s="10"/>
      <c r="M73" s="5"/>
    </row>
    <row r="74" spans="1:13" ht="41.4">
      <c r="A74" s="5"/>
      <c r="B74" s="9"/>
      <c r="C74" s="133"/>
      <c r="D74" s="150" t="s">
        <v>134</v>
      </c>
      <c r="E74" s="150"/>
      <c r="F74" s="150">
        <v>4.2</v>
      </c>
      <c r="G74" s="151" t="s">
        <v>135</v>
      </c>
      <c r="H74" s="150" t="s">
        <v>101</v>
      </c>
      <c r="I74" s="254">
        <v>518.5</v>
      </c>
      <c r="J74" s="260">
        <v>46827</v>
      </c>
      <c r="K74" s="243">
        <f t="shared" si="7"/>
        <v>24279800</v>
      </c>
      <c r="L74" s="10"/>
      <c r="M74" s="5"/>
    </row>
    <row r="75" spans="1:13" ht="110.4">
      <c r="A75" s="5"/>
      <c r="B75" s="9"/>
      <c r="C75" s="133"/>
      <c r="D75" s="283" t="s">
        <v>136</v>
      </c>
      <c r="E75" s="150"/>
      <c r="F75" s="150">
        <v>4.3</v>
      </c>
      <c r="G75" s="151" t="s">
        <v>175</v>
      </c>
      <c r="H75" s="150" t="s">
        <v>103</v>
      </c>
      <c r="I75" s="254">
        <v>1</v>
      </c>
      <c r="J75" s="260">
        <v>8478357</v>
      </c>
      <c r="K75" s="243">
        <f t="shared" si="7"/>
        <v>8478357</v>
      </c>
      <c r="L75" s="10"/>
      <c r="M75" s="5"/>
    </row>
    <row r="76" spans="1:13" ht="41.4">
      <c r="A76" s="5"/>
      <c r="B76" s="9"/>
      <c r="C76" s="133"/>
      <c r="D76" s="283" t="s">
        <v>138</v>
      </c>
      <c r="E76" s="150"/>
      <c r="F76" s="150">
        <v>4.4000000000000004</v>
      </c>
      <c r="G76" s="151" t="s">
        <v>139</v>
      </c>
      <c r="H76" s="150" t="s">
        <v>104</v>
      </c>
      <c r="I76" s="254">
        <v>497</v>
      </c>
      <c r="J76" s="260">
        <v>5888</v>
      </c>
      <c r="K76" s="243">
        <f t="shared" si="7"/>
        <v>2926336</v>
      </c>
      <c r="L76" s="10"/>
      <c r="M76" s="5"/>
    </row>
    <row r="77" spans="1:13" ht="41.4">
      <c r="A77" s="5"/>
      <c r="B77" s="9"/>
      <c r="C77" s="133"/>
      <c r="D77" s="283" t="s">
        <v>140</v>
      </c>
      <c r="E77" s="150"/>
      <c r="F77" s="150">
        <v>4.5</v>
      </c>
      <c r="G77" s="151" t="s">
        <v>176</v>
      </c>
      <c r="H77" s="150" t="s">
        <v>101</v>
      </c>
      <c r="I77" s="254">
        <v>613.5</v>
      </c>
      <c r="J77" s="260">
        <v>21518</v>
      </c>
      <c r="K77" s="243">
        <f t="shared" si="7"/>
        <v>13201293</v>
      </c>
      <c r="L77" s="10"/>
      <c r="M77" s="5"/>
    </row>
    <row r="78" spans="1:13" ht="27.6">
      <c r="A78" s="5"/>
      <c r="B78" s="9"/>
      <c r="C78" s="133"/>
      <c r="D78" s="283" t="s">
        <v>142</v>
      </c>
      <c r="E78" s="150"/>
      <c r="F78" s="150">
        <v>4.5999999999999996</v>
      </c>
      <c r="G78" s="151" t="s">
        <v>143</v>
      </c>
      <c r="H78" s="150" t="s">
        <v>103</v>
      </c>
      <c r="I78" s="254">
        <v>8</v>
      </c>
      <c r="J78" s="260">
        <v>25485</v>
      </c>
      <c r="K78" s="243">
        <f t="shared" si="7"/>
        <v>203880</v>
      </c>
      <c r="L78" s="10"/>
      <c r="M78" s="5"/>
    </row>
    <row r="79" spans="1:13" ht="27.6">
      <c r="A79" s="5"/>
      <c r="B79" s="9"/>
      <c r="C79" s="133"/>
      <c r="D79" s="283" t="s">
        <v>144</v>
      </c>
      <c r="E79" s="150"/>
      <c r="F79" s="150">
        <v>4.7</v>
      </c>
      <c r="G79" s="151" t="s">
        <v>145</v>
      </c>
      <c r="H79" s="150" t="s">
        <v>103</v>
      </c>
      <c r="I79" s="254">
        <v>6</v>
      </c>
      <c r="J79" s="260">
        <v>252904</v>
      </c>
      <c r="K79" s="243">
        <f t="shared" si="7"/>
        <v>1517424</v>
      </c>
      <c r="L79" s="10"/>
      <c r="M79" s="5"/>
    </row>
    <row r="80" spans="1:13" ht="41.4">
      <c r="A80" s="5"/>
      <c r="B80" s="9"/>
      <c r="C80" s="133"/>
      <c r="D80" s="283" t="s">
        <v>146</v>
      </c>
      <c r="E80" s="150"/>
      <c r="F80" s="150">
        <v>4.8</v>
      </c>
      <c r="G80" s="151" t="s">
        <v>147</v>
      </c>
      <c r="H80" s="150" t="s">
        <v>101</v>
      </c>
      <c r="I80" s="254">
        <v>40.799999999999997</v>
      </c>
      <c r="J80" s="260">
        <v>82316</v>
      </c>
      <c r="K80" s="243">
        <f t="shared" si="7"/>
        <v>3358493</v>
      </c>
      <c r="L80" s="10"/>
      <c r="M80" s="5"/>
    </row>
    <row r="81" spans="1:13" ht="69">
      <c r="A81" s="5"/>
      <c r="B81" s="9"/>
      <c r="C81" s="133"/>
      <c r="D81" s="283" t="s">
        <v>148</v>
      </c>
      <c r="E81" s="150"/>
      <c r="F81" s="150">
        <v>4.9000000000000004</v>
      </c>
      <c r="G81" s="151" t="s">
        <v>177</v>
      </c>
      <c r="H81" s="150" t="s">
        <v>104</v>
      </c>
      <c r="I81" s="254">
        <v>44</v>
      </c>
      <c r="J81" s="260">
        <v>417022</v>
      </c>
      <c r="K81" s="243">
        <f t="shared" si="7"/>
        <v>18348968</v>
      </c>
      <c r="L81" s="10"/>
      <c r="M81" s="5"/>
    </row>
    <row r="82" spans="1:13" ht="55.2">
      <c r="A82" s="5"/>
      <c r="B82" s="9"/>
      <c r="C82" s="162"/>
      <c r="D82" s="283" t="s">
        <v>150</v>
      </c>
      <c r="E82" s="150"/>
      <c r="F82" s="283">
        <v>4.0999999999999996</v>
      </c>
      <c r="G82" s="151" t="s">
        <v>151</v>
      </c>
      <c r="H82" s="150" t="s">
        <v>101</v>
      </c>
      <c r="I82" s="254">
        <v>15</v>
      </c>
      <c r="J82" s="260">
        <v>325262</v>
      </c>
      <c r="K82" s="243">
        <f t="shared" si="7"/>
        <v>4878930</v>
      </c>
      <c r="L82" s="10"/>
      <c r="M82" s="5"/>
    </row>
    <row r="83" spans="1:13" ht="30" customHeight="1" thickBot="1">
      <c r="A83" s="5"/>
      <c r="B83" s="9"/>
      <c r="C83" s="139" t="s">
        <v>13</v>
      </c>
      <c r="D83" s="163"/>
      <c r="E83" s="163"/>
      <c r="F83" s="163"/>
      <c r="G83" s="164"/>
      <c r="H83" s="165"/>
      <c r="I83" s="254"/>
      <c r="J83" s="259"/>
      <c r="K83" s="242">
        <f>SUM(K73:K82)</f>
        <v>145379097</v>
      </c>
      <c r="L83" s="10"/>
      <c r="M83" s="5"/>
    </row>
    <row r="84" spans="1:13" ht="30" customHeight="1">
      <c r="A84" s="5"/>
      <c r="B84" s="9"/>
      <c r="C84" s="284" t="s">
        <v>189</v>
      </c>
      <c r="D84" s="278"/>
      <c r="E84" s="278"/>
      <c r="F84" s="278"/>
      <c r="G84" s="278"/>
      <c r="H84" s="278"/>
      <c r="I84" s="278"/>
      <c r="J84" s="279"/>
      <c r="K84" s="280"/>
      <c r="L84" s="10"/>
      <c r="M84" s="5"/>
    </row>
    <row r="85" spans="1:13" ht="27.6">
      <c r="A85" s="5"/>
      <c r="B85" s="9"/>
      <c r="C85" s="162"/>
      <c r="D85" s="283" t="s">
        <v>154</v>
      </c>
      <c r="E85" s="150"/>
      <c r="F85" s="150">
        <v>5.0999999999999996</v>
      </c>
      <c r="G85" s="151" t="s">
        <v>155</v>
      </c>
      <c r="H85" s="150" t="s">
        <v>104</v>
      </c>
      <c r="I85" s="254">
        <v>20</v>
      </c>
      <c r="J85" s="260">
        <v>38950</v>
      </c>
      <c r="K85" s="243">
        <f t="shared" ref="K85:K95" si="8">ROUND(I85*J85,0)</f>
        <v>779000</v>
      </c>
      <c r="L85" s="10"/>
      <c r="M85" s="5"/>
    </row>
    <row r="86" spans="1:13" ht="41.4">
      <c r="A86" s="5"/>
      <c r="B86" s="9"/>
      <c r="C86" s="162"/>
      <c r="D86" s="283" t="s">
        <v>156</v>
      </c>
      <c r="E86" s="150"/>
      <c r="F86" s="150">
        <v>5.2</v>
      </c>
      <c r="G86" s="151" t="s">
        <v>157</v>
      </c>
      <c r="H86" s="150" t="s">
        <v>104</v>
      </c>
      <c r="I86" s="254">
        <v>130</v>
      </c>
      <c r="J86" s="260">
        <v>21043</v>
      </c>
      <c r="K86" s="243">
        <f t="shared" si="8"/>
        <v>2735590</v>
      </c>
      <c r="L86" s="10"/>
      <c r="M86" s="5"/>
    </row>
    <row r="87" spans="1:13" ht="27.6">
      <c r="A87" s="5"/>
      <c r="B87" s="9"/>
      <c r="C87" s="162"/>
      <c r="D87" s="283" t="s">
        <v>158</v>
      </c>
      <c r="E87" s="150"/>
      <c r="F87" s="150">
        <v>5.3</v>
      </c>
      <c r="G87" s="151" t="s">
        <v>159</v>
      </c>
      <c r="H87" s="150" t="s">
        <v>104</v>
      </c>
      <c r="I87" s="285">
        <v>16</v>
      </c>
      <c r="J87" s="260">
        <v>18012</v>
      </c>
      <c r="K87" s="243">
        <f t="shared" si="8"/>
        <v>288192</v>
      </c>
      <c r="L87" s="10"/>
      <c r="M87" s="5"/>
    </row>
    <row r="88" spans="1:13" ht="15.6">
      <c r="A88" s="5"/>
      <c r="B88" s="9"/>
      <c r="C88" s="162"/>
      <c r="D88" s="283" t="s">
        <v>160</v>
      </c>
      <c r="E88" s="150"/>
      <c r="F88" s="150">
        <v>5.4</v>
      </c>
      <c r="G88" s="151" t="s">
        <v>178</v>
      </c>
      <c r="H88" s="150" t="s">
        <v>104</v>
      </c>
      <c r="I88" s="254">
        <v>72</v>
      </c>
      <c r="J88" s="260">
        <v>14281</v>
      </c>
      <c r="K88" s="243">
        <f t="shared" si="8"/>
        <v>1028232</v>
      </c>
      <c r="L88" s="10"/>
      <c r="M88" s="5"/>
    </row>
    <row r="89" spans="1:13" ht="27.6">
      <c r="A89" s="5"/>
      <c r="B89" s="9"/>
      <c r="C89" s="162"/>
      <c r="D89" s="283" t="s">
        <v>162</v>
      </c>
      <c r="E89" s="150"/>
      <c r="F89" s="150">
        <v>5.5</v>
      </c>
      <c r="G89" s="151" t="s">
        <v>163</v>
      </c>
      <c r="H89" s="150" t="s">
        <v>104</v>
      </c>
      <c r="I89" s="254">
        <v>50</v>
      </c>
      <c r="J89" s="260">
        <v>31978</v>
      </c>
      <c r="K89" s="243">
        <f t="shared" si="8"/>
        <v>1598900</v>
      </c>
      <c r="L89" s="10"/>
      <c r="M89" s="5"/>
    </row>
    <row r="90" spans="1:13" ht="27.6">
      <c r="A90" s="5"/>
      <c r="B90" s="9"/>
      <c r="C90" s="162"/>
      <c r="D90" s="283" t="s">
        <v>164</v>
      </c>
      <c r="E90" s="150"/>
      <c r="F90" s="150">
        <v>5.6</v>
      </c>
      <c r="G90" s="151" t="s">
        <v>165</v>
      </c>
      <c r="H90" s="150" t="s">
        <v>103</v>
      </c>
      <c r="I90" s="254">
        <v>4</v>
      </c>
      <c r="J90" s="260">
        <v>220024</v>
      </c>
      <c r="K90" s="243">
        <f t="shared" si="8"/>
        <v>880096</v>
      </c>
      <c r="L90" s="10"/>
      <c r="M90" s="5"/>
    </row>
    <row r="91" spans="1:13" ht="27.6">
      <c r="A91" s="5"/>
      <c r="B91" s="9"/>
      <c r="C91" s="162"/>
      <c r="D91" s="283" t="s">
        <v>166</v>
      </c>
      <c r="E91" s="150"/>
      <c r="F91" s="150">
        <v>5.7</v>
      </c>
      <c r="G91" s="151" t="s">
        <v>179</v>
      </c>
      <c r="H91" s="150" t="s">
        <v>103</v>
      </c>
      <c r="I91" s="254">
        <v>1</v>
      </c>
      <c r="J91" s="260">
        <v>591967</v>
      </c>
      <c r="K91" s="243">
        <f t="shared" si="8"/>
        <v>591967</v>
      </c>
      <c r="L91" s="10"/>
      <c r="M91" s="5"/>
    </row>
    <row r="92" spans="1:13" ht="41.4">
      <c r="A92" s="5"/>
      <c r="B92" s="9"/>
      <c r="C92" s="162"/>
      <c r="D92" s="283" t="s">
        <v>168</v>
      </c>
      <c r="E92" s="150"/>
      <c r="F92" s="150">
        <v>5.8</v>
      </c>
      <c r="G92" s="151" t="s">
        <v>180</v>
      </c>
      <c r="H92" s="150" t="s">
        <v>103</v>
      </c>
      <c r="I92" s="254">
        <v>1</v>
      </c>
      <c r="J92" s="260">
        <v>679151</v>
      </c>
      <c r="K92" s="243">
        <f t="shared" si="8"/>
        <v>679151</v>
      </c>
      <c r="L92" s="10"/>
      <c r="M92" s="5"/>
    </row>
    <row r="93" spans="1:13" ht="41.4">
      <c r="A93" s="5"/>
      <c r="B93" s="9"/>
      <c r="C93" s="162"/>
      <c r="D93" s="283" t="s">
        <v>181</v>
      </c>
      <c r="E93" s="150"/>
      <c r="F93" s="150">
        <v>5.9</v>
      </c>
      <c r="G93" s="151" t="s">
        <v>182</v>
      </c>
      <c r="H93" s="150" t="s">
        <v>103</v>
      </c>
      <c r="I93" s="254">
        <v>4</v>
      </c>
      <c r="J93" s="260">
        <v>2507184</v>
      </c>
      <c r="K93" s="243">
        <f t="shared" si="8"/>
        <v>10028736</v>
      </c>
      <c r="L93" s="10"/>
      <c r="M93" s="5"/>
    </row>
    <row r="94" spans="1:13" ht="41.4">
      <c r="A94" s="5"/>
      <c r="B94" s="9"/>
      <c r="C94" s="162"/>
      <c r="D94" s="283" t="s">
        <v>183</v>
      </c>
      <c r="E94" s="150"/>
      <c r="F94" s="283">
        <v>5.0999999999999996</v>
      </c>
      <c r="G94" s="151" t="s">
        <v>167</v>
      </c>
      <c r="H94" s="150" t="s">
        <v>103</v>
      </c>
      <c r="I94" s="254">
        <v>8</v>
      </c>
      <c r="J94" s="260">
        <v>2453974</v>
      </c>
      <c r="K94" s="243">
        <f t="shared" si="8"/>
        <v>19631792</v>
      </c>
      <c r="L94" s="10"/>
      <c r="M94" s="5"/>
    </row>
    <row r="95" spans="1:13" ht="55.2">
      <c r="A95" s="5"/>
      <c r="B95" s="9"/>
      <c r="C95" s="162"/>
      <c r="D95" s="283" t="s">
        <v>184</v>
      </c>
      <c r="E95" s="150"/>
      <c r="F95" s="150">
        <v>5.1100000000000003</v>
      </c>
      <c r="G95" s="151" t="s">
        <v>169</v>
      </c>
      <c r="H95" s="150" t="s">
        <v>103</v>
      </c>
      <c r="I95" s="254">
        <v>8</v>
      </c>
      <c r="J95" s="260">
        <v>535459</v>
      </c>
      <c r="K95" s="243">
        <f t="shared" si="8"/>
        <v>4283672</v>
      </c>
      <c r="L95" s="10"/>
      <c r="M95" s="5"/>
    </row>
    <row r="96" spans="1:13" ht="30" customHeight="1" thickBot="1">
      <c r="A96" s="5"/>
      <c r="B96" s="9"/>
      <c r="C96" s="139" t="s">
        <v>13</v>
      </c>
      <c r="D96" s="163"/>
      <c r="E96" s="163"/>
      <c r="F96" s="163"/>
      <c r="G96" s="166"/>
      <c r="H96" s="165"/>
      <c r="I96" s="254"/>
      <c r="J96" s="259"/>
      <c r="K96" s="242">
        <f>SUM(K85:K95)</f>
        <v>42525328</v>
      </c>
      <c r="L96" s="10"/>
      <c r="M96" s="5"/>
    </row>
    <row r="97" spans="1:13" s="3" customFormat="1" ht="30" customHeight="1" thickBot="1">
      <c r="A97" s="11"/>
      <c r="B97" s="12"/>
      <c r="C97" s="327" t="s">
        <v>14</v>
      </c>
      <c r="D97" s="328"/>
      <c r="E97" s="328"/>
      <c r="F97" s="328"/>
      <c r="G97" s="328"/>
      <c r="H97" s="328"/>
      <c r="I97" s="328"/>
      <c r="J97" s="329"/>
      <c r="K97" s="241">
        <f>K96+K83+K71+K64+K60</f>
        <v>336509586</v>
      </c>
      <c r="L97" s="13"/>
      <c r="M97" s="11"/>
    </row>
    <row r="98" spans="1:13" s="3" customFormat="1" ht="15.6">
      <c r="A98" s="11"/>
      <c r="B98" s="12"/>
      <c r="C98" s="293"/>
      <c r="D98" s="294"/>
      <c r="E98" s="294"/>
      <c r="F98" s="294"/>
      <c r="G98" s="294"/>
      <c r="H98" s="294"/>
      <c r="I98" s="294"/>
      <c r="J98" s="295"/>
      <c r="K98" s="296"/>
      <c r="L98" s="13"/>
      <c r="M98" s="11"/>
    </row>
    <row r="99" spans="1:13" s="3" customFormat="1" ht="15.6">
      <c r="A99" s="11"/>
      <c r="B99" s="12"/>
      <c r="C99" s="297"/>
      <c r="D99" s="298"/>
      <c r="E99" s="298"/>
      <c r="F99" s="298"/>
      <c r="G99" s="365" t="s">
        <v>15</v>
      </c>
      <c r="H99" s="366"/>
      <c r="I99" s="367"/>
      <c r="J99" s="269"/>
      <c r="K99" s="248">
        <f>K97+K52</f>
        <v>685603971</v>
      </c>
      <c r="L99" s="13"/>
      <c r="M99" s="11"/>
    </row>
    <row r="100" spans="1:13" s="3" customFormat="1" ht="15.6">
      <c r="A100" s="11"/>
      <c r="B100" s="12"/>
      <c r="C100" s="297"/>
      <c r="D100" s="299"/>
      <c r="E100" s="300"/>
      <c r="F100" s="300"/>
      <c r="G100" s="340" t="s">
        <v>21</v>
      </c>
      <c r="H100" s="340"/>
      <c r="I100" s="340"/>
      <c r="J100" s="289">
        <f>K109</f>
        <v>0.25</v>
      </c>
      <c r="K100" s="247">
        <f>ROUND($K$99*J100,0)</f>
        <v>171400993</v>
      </c>
      <c r="L100" s="13"/>
      <c r="M100" s="11"/>
    </row>
    <row r="101" spans="1:13" s="3" customFormat="1" ht="15.6">
      <c r="A101" s="11"/>
      <c r="B101" s="12"/>
      <c r="C101" s="297"/>
      <c r="D101" s="299"/>
      <c r="E101" s="300"/>
      <c r="F101" s="300"/>
      <c r="G101" s="340" t="s">
        <v>107</v>
      </c>
      <c r="H101" s="340"/>
      <c r="I101" s="340"/>
      <c r="J101" s="289">
        <f t="shared" ref="J101:J102" si="9">K110</f>
        <v>0.02</v>
      </c>
      <c r="K101" s="247">
        <f t="shared" ref="K101:K102" si="10">ROUND($K$99*J101,0)</f>
        <v>13712079</v>
      </c>
      <c r="L101" s="13"/>
      <c r="M101" s="11"/>
    </row>
    <row r="102" spans="1:13" s="3" customFormat="1" ht="15.6">
      <c r="A102" s="11"/>
      <c r="B102" s="12"/>
      <c r="C102" s="297"/>
      <c r="D102" s="299"/>
      <c r="E102" s="300"/>
      <c r="F102" s="300"/>
      <c r="G102" s="340" t="s">
        <v>75</v>
      </c>
      <c r="H102" s="340"/>
      <c r="I102" s="340"/>
      <c r="J102" s="289">
        <f t="shared" si="9"/>
        <v>0.05</v>
      </c>
      <c r="K102" s="247">
        <f t="shared" si="10"/>
        <v>34280199</v>
      </c>
      <c r="L102" s="13"/>
      <c r="M102" s="11"/>
    </row>
    <row r="103" spans="1:13" s="3" customFormat="1" ht="15.6">
      <c r="A103" s="11"/>
      <c r="B103" s="12"/>
      <c r="C103" s="297"/>
      <c r="D103" s="299"/>
      <c r="E103" s="300"/>
      <c r="F103" s="300"/>
      <c r="G103" s="340" t="s">
        <v>105</v>
      </c>
      <c r="H103" s="340"/>
      <c r="I103" s="340"/>
      <c r="J103" s="289">
        <v>1.4999999999999999E-2</v>
      </c>
      <c r="K103" s="247">
        <f>ROUND(($K$96+$K$51)*J103,0)</f>
        <v>1075087</v>
      </c>
      <c r="L103" s="13"/>
      <c r="M103" s="11"/>
    </row>
    <row r="104" spans="1:13" s="3" customFormat="1" ht="15.6">
      <c r="A104" s="11"/>
      <c r="B104" s="12"/>
      <c r="C104" s="297"/>
      <c r="D104" s="299"/>
      <c r="E104" s="300"/>
      <c r="F104" s="300"/>
      <c r="G104" s="340" t="s">
        <v>106</v>
      </c>
      <c r="H104" s="340"/>
      <c r="I104" s="340"/>
      <c r="J104" s="289">
        <v>1.4999999999999999E-2</v>
      </c>
      <c r="K104" s="247">
        <f>ROUND(($K$96+$K$51)*J104,0)</f>
        <v>1075087</v>
      </c>
      <c r="L104" s="13"/>
      <c r="M104" s="11"/>
    </row>
    <row r="105" spans="1:13" s="3" customFormat="1" ht="15.6">
      <c r="A105" s="11"/>
      <c r="B105" s="12"/>
      <c r="C105" s="297"/>
      <c r="D105" s="299"/>
      <c r="E105" s="300"/>
      <c r="F105" s="300"/>
      <c r="G105" s="287" t="s">
        <v>16</v>
      </c>
      <c r="H105" s="286"/>
      <c r="I105" s="288"/>
      <c r="J105" s="269"/>
      <c r="K105" s="301">
        <f>SUM(K99:K104)</f>
        <v>907147416</v>
      </c>
      <c r="L105" s="13"/>
      <c r="M105" s="11"/>
    </row>
    <row r="106" spans="1:13" s="3" customFormat="1" ht="16.2" thickBot="1">
      <c r="A106" s="11"/>
      <c r="B106" s="12"/>
      <c r="C106" s="297"/>
      <c r="D106" s="299"/>
      <c r="E106" s="299"/>
      <c r="F106" s="299"/>
      <c r="G106" s="300"/>
      <c r="H106" s="300"/>
      <c r="I106" s="302"/>
      <c r="J106" s="292"/>
      <c r="K106" s="296"/>
      <c r="L106" s="13"/>
      <c r="M106" s="11"/>
    </row>
    <row r="107" spans="1:13" s="3" customFormat="1" ht="15.6">
      <c r="A107" s="11"/>
      <c r="B107" s="12"/>
      <c r="C107" s="194"/>
      <c r="D107" s="337"/>
      <c r="E107" s="337"/>
      <c r="F107" s="337"/>
      <c r="G107" s="337"/>
      <c r="H107" s="337"/>
      <c r="I107" s="337"/>
      <c r="J107" s="337"/>
      <c r="K107" s="338"/>
      <c r="L107" s="14"/>
      <c r="M107" s="11"/>
    </row>
    <row r="108" spans="1:13" s="3" customFormat="1" ht="46.5" customHeight="1">
      <c r="A108" s="11"/>
      <c r="B108" s="12"/>
      <c r="C108" s="322" t="s">
        <v>17</v>
      </c>
      <c r="D108" s="323"/>
      <c r="E108" s="323"/>
      <c r="F108" s="323"/>
      <c r="G108" s="323"/>
      <c r="H108" s="336" t="s">
        <v>18</v>
      </c>
      <c r="I108" s="336"/>
      <c r="J108" s="336"/>
      <c r="K108" s="249" t="s">
        <v>19</v>
      </c>
      <c r="L108" s="15"/>
      <c r="M108" s="11"/>
    </row>
    <row r="109" spans="1:13" s="3" customFormat="1" ht="32.25" customHeight="1">
      <c r="A109" s="11"/>
      <c r="B109" s="12"/>
      <c r="C109" s="322" t="s">
        <v>20</v>
      </c>
      <c r="D109" s="323"/>
      <c r="E109" s="323"/>
      <c r="F109" s="323"/>
      <c r="G109" s="323"/>
      <c r="H109" s="335" t="s">
        <v>21</v>
      </c>
      <c r="I109" s="335"/>
      <c r="J109" s="263" t="s">
        <v>22</v>
      </c>
      <c r="K109" s="319">
        <v>0.25</v>
      </c>
      <c r="L109" s="15"/>
      <c r="M109" s="11"/>
    </row>
    <row r="110" spans="1:13" s="3" customFormat="1" ht="30" customHeight="1">
      <c r="A110" s="11"/>
      <c r="B110" s="12"/>
      <c r="C110" s="322" t="s">
        <v>23</v>
      </c>
      <c r="D110" s="323"/>
      <c r="E110" s="323"/>
      <c r="F110" s="323"/>
      <c r="G110" s="323"/>
      <c r="H110" s="332" t="s">
        <v>24</v>
      </c>
      <c r="I110" s="333"/>
      <c r="J110" s="263" t="s">
        <v>25</v>
      </c>
      <c r="K110" s="319">
        <v>0.02</v>
      </c>
      <c r="L110" s="15"/>
      <c r="M110" s="11"/>
    </row>
    <row r="111" spans="1:13" s="4" customFormat="1" ht="58.5" customHeight="1">
      <c r="A111" s="11"/>
      <c r="B111" s="12"/>
      <c r="C111" s="207"/>
      <c r="D111" s="303"/>
      <c r="E111" s="208"/>
      <c r="F111" s="208"/>
      <c r="G111" s="209"/>
      <c r="H111" s="334" t="s">
        <v>75</v>
      </c>
      <c r="I111" s="335"/>
      <c r="J111" s="263" t="s">
        <v>27</v>
      </c>
      <c r="K111" s="319">
        <v>0.05</v>
      </c>
      <c r="L111" s="13"/>
      <c r="M111" s="11"/>
    </row>
    <row r="112" spans="1:13" ht="57" customHeight="1">
      <c r="A112" s="5"/>
      <c r="B112" s="9"/>
      <c r="C112" s="210"/>
      <c r="D112" s="304"/>
      <c r="E112" s="304"/>
      <c r="F112" s="304"/>
      <c r="G112" s="212"/>
      <c r="H112" s="335" t="s">
        <v>28</v>
      </c>
      <c r="I112" s="335"/>
      <c r="J112" s="263" t="s">
        <v>29</v>
      </c>
      <c r="K112" s="319">
        <f>SUM(K109:K111)</f>
        <v>0.32</v>
      </c>
      <c r="L112" s="10"/>
      <c r="M112" s="5"/>
    </row>
    <row r="113" spans="1:13" ht="16.2" thickBot="1">
      <c r="A113" s="5"/>
      <c r="B113" s="9"/>
      <c r="C113" s="217"/>
      <c r="D113" s="215"/>
      <c r="E113" s="215"/>
      <c r="F113" s="215"/>
      <c r="G113" s="216"/>
      <c r="H113" s="330"/>
      <c r="I113" s="330"/>
      <c r="J113" s="330"/>
      <c r="K113" s="331"/>
      <c r="L113" s="10"/>
      <c r="M113" s="5"/>
    </row>
    <row r="114" spans="1:13" ht="16.2" thickBot="1">
      <c r="A114" s="5"/>
      <c r="B114" s="228"/>
      <c r="C114" s="229"/>
      <c r="D114" s="229"/>
      <c r="E114" s="230"/>
      <c r="F114" s="229"/>
      <c r="G114" s="231"/>
      <c r="H114" s="229"/>
      <c r="I114" s="256"/>
      <c r="J114" s="267"/>
      <c r="K114" s="250"/>
      <c r="L114" s="232"/>
      <c r="M114" s="5"/>
    </row>
    <row r="115" spans="1:13" ht="16.2" thickTop="1">
      <c r="A115" s="5"/>
      <c r="B115" s="5"/>
      <c r="C115" s="5"/>
      <c r="D115" s="5"/>
      <c r="E115" s="6"/>
      <c r="F115" s="5"/>
      <c r="G115" s="5"/>
      <c r="H115" s="5"/>
      <c r="I115" s="252"/>
      <c r="J115" s="264"/>
      <c r="K115" s="239"/>
      <c r="L115" s="5"/>
      <c r="M115" s="5"/>
    </row>
  </sheetData>
  <mergeCells count="41">
    <mergeCell ref="C97:J97"/>
    <mergeCell ref="G101:I101"/>
    <mergeCell ref="G103:I103"/>
    <mergeCell ref="G104:I104"/>
    <mergeCell ref="G102:I102"/>
    <mergeCell ref="G99:I99"/>
    <mergeCell ref="C53:K53"/>
    <mergeCell ref="C54:C55"/>
    <mergeCell ref="D54:D55"/>
    <mergeCell ref="E54:F54"/>
    <mergeCell ref="G54:G55"/>
    <mergeCell ref="H54:H55"/>
    <mergeCell ref="I54:I55"/>
    <mergeCell ref="J54:J55"/>
    <mergeCell ref="K54:K55"/>
    <mergeCell ref="C5:K5"/>
    <mergeCell ref="J11:J12"/>
    <mergeCell ref="K11:K12"/>
    <mergeCell ref="C11:C12"/>
    <mergeCell ref="D11:D12"/>
    <mergeCell ref="G11:G12"/>
    <mergeCell ref="H11:H12"/>
    <mergeCell ref="E11:F11"/>
    <mergeCell ref="C7:K8"/>
    <mergeCell ref="C9:K9"/>
    <mergeCell ref="C3:F3"/>
    <mergeCell ref="C109:G109"/>
    <mergeCell ref="C10:K10"/>
    <mergeCell ref="C52:J52"/>
    <mergeCell ref="H113:K113"/>
    <mergeCell ref="C110:G110"/>
    <mergeCell ref="H110:I110"/>
    <mergeCell ref="H111:I111"/>
    <mergeCell ref="H112:I112"/>
    <mergeCell ref="C108:G108"/>
    <mergeCell ref="H108:J108"/>
    <mergeCell ref="H109:I109"/>
    <mergeCell ref="D107:K107"/>
    <mergeCell ref="C6:K6"/>
    <mergeCell ref="G100:I100"/>
    <mergeCell ref="I11:I12"/>
  </mergeCells>
  <printOptions horizontalCentered="1"/>
  <pageMargins left="0.118110236220472" right="0.118110236220472" top="0.15748031496063" bottom="0.15748031496063" header="0.31496062992126" footer="0.31496062992126"/>
  <pageSetup paperSize="119" scale="43" orientation="portrait" r:id="rId1"/>
  <rowBreaks count="2" manualBreakCount="2">
    <brk id="51" max="16383" man="1"/>
    <brk id="9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320" t="s">
        <v>97</v>
      </c>
      <c r="D3" s="368"/>
      <c r="E3" s="368"/>
      <c r="F3" s="368"/>
      <c r="G3" s="5"/>
      <c r="H3" s="5"/>
      <c r="I3" s="5"/>
      <c r="J3" s="5"/>
      <c r="K3" s="5"/>
      <c r="L3" s="10"/>
      <c r="M3" s="5"/>
    </row>
    <row r="4" spans="1:13" ht="15.6">
      <c r="A4" s="5"/>
      <c r="B4" s="9"/>
      <c r="C4" s="201" t="s">
        <v>0</v>
      </c>
      <c r="D4" s="202" t="s">
        <v>98</v>
      </c>
      <c r="E4" s="201" t="s">
        <v>1</v>
      </c>
      <c r="F4" s="202">
        <v>1</v>
      </c>
      <c r="G4" s="5"/>
      <c r="H4" s="5"/>
      <c r="I4" s="5"/>
      <c r="J4" s="5"/>
      <c r="K4" s="5"/>
      <c r="L4" s="10"/>
      <c r="M4" s="5"/>
    </row>
    <row r="5" spans="1:13" ht="15.6">
      <c r="A5" s="5"/>
      <c r="B5" s="9"/>
      <c r="C5" s="369" t="s">
        <v>30</v>
      </c>
      <c r="D5" s="369"/>
      <c r="E5" s="369"/>
      <c r="F5" s="369"/>
      <c r="G5" s="369"/>
      <c r="H5" s="369"/>
      <c r="I5" s="369"/>
      <c r="J5" s="369"/>
      <c r="K5" s="369"/>
      <c r="L5" s="10"/>
      <c r="M5" s="5"/>
    </row>
    <row r="6" spans="1:13" ht="16.2" thickBot="1">
      <c r="A6" s="5"/>
      <c r="B6" s="9"/>
      <c r="C6" s="339" t="s">
        <v>31</v>
      </c>
      <c r="D6" s="339"/>
      <c r="E6" s="339"/>
      <c r="F6" s="339"/>
      <c r="G6" s="339"/>
      <c r="H6" s="339"/>
      <c r="I6" s="339"/>
      <c r="J6" s="339"/>
      <c r="K6" s="339"/>
      <c r="L6" s="10"/>
      <c r="M6" s="5"/>
    </row>
    <row r="7" spans="1:13" s="20" customFormat="1" ht="16.5" customHeight="1">
      <c r="A7" s="19"/>
      <c r="B7" s="218"/>
      <c r="C7" s="370" t="s">
        <v>86</v>
      </c>
      <c r="D7" s="371"/>
      <c r="E7" s="371"/>
      <c r="F7" s="371"/>
      <c r="G7" s="371"/>
      <c r="H7" s="371"/>
      <c r="I7" s="371"/>
      <c r="J7" s="371"/>
      <c r="K7" s="372"/>
      <c r="L7" s="21"/>
      <c r="M7" s="19"/>
    </row>
    <row r="8" spans="1:13" ht="33.75" customHeight="1" thickBot="1">
      <c r="A8" s="5"/>
      <c r="B8" s="219"/>
      <c r="C8" s="373"/>
      <c r="D8" s="374"/>
      <c r="E8" s="374"/>
      <c r="F8" s="374"/>
      <c r="G8" s="374"/>
      <c r="H8" s="374"/>
      <c r="I8" s="374"/>
      <c r="J8" s="374"/>
      <c r="K8" s="375"/>
      <c r="L8" s="10"/>
      <c r="M8" s="5"/>
    </row>
    <row r="9" spans="1:13" ht="34.5" customHeight="1">
      <c r="A9" s="5"/>
      <c r="B9" s="219"/>
      <c r="C9" s="376" t="s">
        <v>87</v>
      </c>
      <c r="D9" s="377"/>
      <c r="E9" s="377"/>
      <c r="F9" s="377"/>
      <c r="G9" s="377"/>
      <c r="H9" s="377"/>
      <c r="I9" s="377"/>
      <c r="J9" s="377"/>
      <c r="K9" s="378"/>
      <c r="L9" s="10"/>
      <c r="M9" s="5"/>
    </row>
    <row r="10" spans="1:13" ht="30" customHeight="1" thickBot="1">
      <c r="A10" s="5"/>
      <c r="B10" s="219"/>
      <c r="C10" s="379"/>
      <c r="D10" s="379"/>
      <c r="E10" s="379"/>
      <c r="F10" s="379"/>
      <c r="G10" s="379"/>
      <c r="H10" s="379"/>
      <c r="I10" s="379"/>
      <c r="J10" s="379"/>
      <c r="K10" s="380"/>
      <c r="L10" s="10"/>
      <c r="M10" s="5"/>
    </row>
    <row r="11" spans="1:13" ht="30" customHeight="1">
      <c r="A11" s="5"/>
      <c r="B11" s="9"/>
      <c r="C11" s="348" t="s">
        <v>3</v>
      </c>
      <c r="D11" s="341" t="s">
        <v>4</v>
      </c>
      <c r="E11" s="350" t="s">
        <v>5</v>
      </c>
      <c r="F11" s="350"/>
      <c r="G11" s="348" t="s">
        <v>6</v>
      </c>
      <c r="H11" s="341" t="s">
        <v>7</v>
      </c>
      <c r="I11" s="341" t="s">
        <v>8</v>
      </c>
      <c r="J11" s="381" t="s">
        <v>9</v>
      </c>
      <c r="K11" s="383" t="s">
        <v>10</v>
      </c>
      <c r="L11" s="10"/>
      <c r="M11" s="5"/>
    </row>
    <row r="12" spans="1:13" ht="30" customHeight="1" thickBot="1">
      <c r="A12" s="5"/>
      <c r="B12" s="9"/>
      <c r="C12" s="349"/>
      <c r="D12" s="342"/>
      <c r="E12" s="129" t="s">
        <v>11</v>
      </c>
      <c r="F12" s="129" t="s">
        <v>12</v>
      </c>
      <c r="G12" s="349"/>
      <c r="H12" s="342"/>
      <c r="I12" s="342"/>
      <c r="J12" s="382"/>
      <c r="K12" s="384"/>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27" t="s">
        <v>14</v>
      </c>
      <c r="D40" s="328"/>
      <c r="E40" s="328"/>
      <c r="F40" s="328"/>
      <c r="G40" s="328"/>
      <c r="H40" s="328"/>
      <c r="I40" s="328"/>
      <c r="J40" s="329"/>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5"/>
      <c r="H42" s="386"/>
      <c r="I42" s="387"/>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37"/>
      <c r="E51" s="337"/>
      <c r="F51" s="337"/>
      <c r="G51" s="337"/>
      <c r="H51" s="337"/>
      <c r="I51" s="337"/>
      <c r="J51" s="337"/>
      <c r="K51" s="338"/>
      <c r="L51" s="14"/>
      <c r="M51" s="11"/>
    </row>
    <row r="52" spans="1:13" s="3" customFormat="1" ht="46.5" customHeight="1">
      <c r="A52" s="11"/>
      <c r="B52" s="12"/>
      <c r="C52" s="322" t="s">
        <v>17</v>
      </c>
      <c r="D52" s="323"/>
      <c r="E52" s="323"/>
      <c r="F52" s="323"/>
      <c r="G52" s="323"/>
      <c r="H52" s="336" t="s">
        <v>6</v>
      </c>
      <c r="I52" s="336"/>
      <c r="J52" s="336"/>
      <c r="K52" s="195" t="s">
        <v>19</v>
      </c>
      <c r="L52" s="15"/>
      <c r="M52" s="11"/>
    </row>
    <row r="53" spans="1:13" s="3" customFormat="1" ht="32.25" customHeight="1">
      <c r="A53" s="11"/>
      <c r="B53" s="12"/>
      <c r="C53" s="322" t="s">
        <v>32</v>
      </c>
      <c r="D53" s="323"/>
      <c r="E53" s="323"/>
      <c r="F53" s="323"/>
      <c r="G53" s="323"/>
      <c r="H53" s="335" t="s">
        <v>21</v>
      </c>
      <c r="I53" s="335"/>
      <c r="J53" s="196" t="s">
        <v>22</v>
      </c>
      <c r="K53" s="197" t="s">
        <v>33</v>
      </c>
      <c r="L53" s="213"/>
      <c r="M53" s="11"/>
    </row>
    <row r="54" spans="1:13" s="3" customFormat="1" ht="30" customHeight="1">
      <c r="A54" s="11"/>
      <c r="B54" s="12"/>
      <c r="C54" s="322" t="s">
        <v>23</v>
      </c>
      <c r="D54" s="323"/>
      <c r="E54" s="323"/>
      <c r="F54" s="323"/>
      <c r="G54" s="323"/>
      <c r="H54" s="332" t="s">
        <v>24</v>
      </c>
      <c r="I54" s="333"/>
      <c r="J54" s="196" t="s">
        <v>25</v>
      </c>
      <c r="K54" s="197" t="s">
        <v>33</v>
      </c>
      <c r="L54" s="15"/>
      <c r="M54" s="11"/>
    </row>
    <row r="55" spans="1:13" s="4" customFormat="1" ht="58.5" customHeight="1">
      <c r="A55" s="11"/>
      <c r="B55" s="12"/>
      <c r="C55" s="207"/>
      <c r="D55" s="208"/>
      <c r="E55" s="208"/>
      <c r="F55" s="208"/>
      <c r="G55" s="209"/>
      <c r="H55" s="334" t="s">
        <v>26</v>
      </c>
      <c r="I55" s="335"/>
      <c r="J55" s="196" t="s">
        <v>27</v>
      </c>
      <c r="K55" s="197" t="s">
        <v>33</v>
      </c>
      <c r="L55" s="13"/>
      <c r="M55" s="11"/>
    </row>
    <row r="56" spans="1:13" ht="57.75" customHeight="1">
      <c r="A56" s="5"/>
      <c r="B56" s="9"/>
      <c r="C56" s="210"/>
      <c r="D56" s="211"/>
      <c r="E56" s="211"/>
      <c r="F56" s="211"/>
      <c r="G56" s="212"/>
      <c r="H56" s="335" t="s">
        <v>28</v>
      </c>
      <c r="I56" s="335"/>
      <c r="J56" s="196" t="s">
        <v>29</v>
      </c>
      <c r="K56" s="197" t="s">
        <v>33</v>
      </c>
      <c r="L56" s="10"/>
      <c r="M56" s="5"/>
    </row>
    <row r="57" spans="1:13" ht="16.2" thickBot="1">
      <c r="A57" s="5"/>
      <c r="B57" s="9"/>
      <c r="C57" s="210"/>
      <c r="D57" s="215"/>
      <c r="E57" s="215"/>
      <c r="F57" s="211"/>
      <c r="G57" s="216"/>
      <c r="H57" s="388"/>
      <c r="I57" s="388"/>
      <c r="J57" s="388"/>
      <c r="K57" s="389"/>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94</v>
      </c>
      <c r="H59" s="199"/>
      <c r="I59" s="199"/>
      <c r="J59" s="199"/>
      <c r="K59" s="199"/>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6" zoomScale="80" zoomScaleNormal="80" zoomScaleSheetLayoutView="80" workbookViewId="0">
      <selection activeCell="F89" sqref="F89"/>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390" t="s">
        <v>96</v>
      </c>
      <c r="D3" s="391"/>
      <c r="E3" s="391"/>
      <c r="F3" s="391"/>
      <c r="P3" s="26"/>
    </row>
    <row r="4" spans="2:16">
      <c r="B4" s="25"/>
      <c r="C4" s="205" t="s">
        <v>0</v>
      </c>
      <c r="D4" s="234" t="s">
        <v>98</v>
      </c>
      <c r="E4" s="205" t="s">
        <v>1</v>
      </c>
      <c r="F4" s="206">
        <v>1</v>
      </c>
      <c r="P4" s="26"/>
    </row>
    <row r="5" spans="2:16">
      <c r="B5" s="25"/>
      <c r="C5" s="127"/>
      <c r="D5" s="128"/>
      <c r="E5" s="127"/>
      <c r="F5" s="128"/>
      <c r="P5" s="26"/>
    </row>
    <row r="6" spans="2:16" ht="48" customHeight="1">
      <c r="B6" s="25"/>
      <c r="C6" s="392" t="s">
        <v>88</v>
      </c>
      <c r="D6" s="392"/>
      <c r="E6" s="392"/>
      <c r="F6" s="392"/>
      <c r="G6" s="392"/>
      <c r="H6" s="392"/>
      <c r="I6" s="392"/>
      <c r="J6" s="392"/>
      <c r="K6" s="392"/>
      <c r="L6" s="392"/>
      <c r="M6" s="392"/>
      <c r="N6" s="392"/>
      <c r="O6" s="392"/>
      <c r="P6" s="27"/>
    </row>
    <row r="7" spans="2:16" ht="15" thickBot="1">
      <c r="B7" s="25"/>
      <c r="C7" s="52"/>
      <c r="D7" s="52"/>
      <c r="E7" s="52"/>
      <c r="F7" s="52"/>
      <c r="G7" s="52"/>
      <c r="H7" s="52"/>
      <c r="I7" s="52"/>
      <c r="J7" s="52"/>
      <c r="K7" s="52"/>
      <c r="L7" s="52"/>
      <c r="M7" s="52"/>
      <c r="N7" s="52"/>
      <c r="O7" s="52"/>
      <c r="P7" s="26"/>
    </row>
    <row r="8" spans="2:16" ht="14.4">
      <c r="B8" s="25"/>
      <c r="C8" s="438"/>
      <c r="D8" s="440"/>
      <c r="E8" s="441"/>
      <c r="F8" s="441"/>
      <c r="G8" s="441"/>
      <c r="H8" s="441"/>
      <c r="I8" s="441"/>
      <c r="J8" s="441"/>
      <c r="K8" s="442"/>
      <c r="L8" s="449"/>
      <c r="M8" s="450"/>
      <c r="N8" s="450"/>
      <c r="O8" s="451"/>
      <c r="P8" s="28"/>
    </row>
    <row r="9" spans="2:16" ht="14.4">
      <c r="B9" s="25"/>
      <c r="C9" s="439"/>
      <c r="D9" s="395" t="s">
        <v>34</v>
      </c>
      <c r="E9" s="396"/>
      <c r="F9" s="396"/>
      <c r="G9" s="396"/>
      <c r="H9" s="396"/>
      <c r="I9" s="396"/>
      <c r="J9" s="396"/>
      <c r="K9" s="397"/>
      <c r="L9" s="452"/>
      <c r="M9" s="453"/>
      <c r="N9" s="453"/>
      <c r="O9" s="454"/>
      <c r="P9" s="28"/>
    </row>
    <row r="10" spans="2:16" ht="14.4">
      <c r="B10" s="25"/>
      <c r="C10" s="439"/>
      <c r="D10" s="395"/>
      <c r="E10" s="396"/>
      <c r="F10" s="396"/>
      <c r="G10" s="396"/>
      <c r="H10" s="396"/>
      <c r="I10" s="396"/>
      <c r="J10" s="396"/>
      <c r="K10" s="397"/>
      <c r="L10" s="393" t="s">
        <v>35</v>
      </c>
      <c r="M10" s="455"/>
      <c r="N10" s="456"/>
      <c r="O10" s="457"/>
      <c r="P10" s="28"/>
    </row>
    <row r="11" spans="2:16" ht="14.4">
      <c r="B11" s="25"/>
      <c r="C11" s="439"/>
      <c r="D11" s="395" t="s">
        <v>36</v>
      </c>
      <c r="E11" s="396"/>
      <c r="F11" s="396"/>
      <c r="G11" s="396"/>
      <c r="H11" s="396"/>
      <c r="I11" s="396"/>
      <c r="J11" s="396"/>
      <c r="K11" s="397"/>
      <c r="L11" s="443"/>
      <c r="M11" s="458"/>
      <c r="N11" s="459"/>
      <c r="O11" s="460"/>
      <c r="P11" s="29"/>
    </row>
    <row r="12" spans="2:16" ht="12.75" customHeight="1">
      <c r="B12" s="25"/>
      <c r="C12" s="439"/>
      <c r="D12" s="398"/>
      <c r="E12" s="399"/>
      <c r="F12" s="399"/>
      <c r="G12" s="399"/>
      <c r="H12" s="399"/>
      <c r="I12" s="399"/>
      <c r="J12" s="399"/>
      <c r="K12" s="400"/>
      <c r="L12" s="393" t="s">
        <v>37</v>
      </c>
      <c r="M12" s="393">
        <v>1</v>
      </c>
      <c r="N12" s="393" t="s">
        <v>38</v>
      </c>
      <c r="O12" s="447">
        <v>1</v>
      </c>
      <c r="P12" s="28"/>
    </row>
    <row r="13" spans="2:16">
      <c r="B13" s="25"/>
      <c r="C13" s="439"/>
      <c r="D13" s="398"/>
      <c r="E13" s="399"/>
      <c r="F13" s="399"/>
      <c r="G13" s="399"/>
      <c r="H13" s="399"/>
      <c r="I13" s="399"/>
      <c r="J13" s="399"/>
      <c r="K13" s="400"/>
      <c r="L13" s="394"/>
      <c r="M13" s="394"/>
      <c r="N13" s="394"/>
      <c r="O13" s="448"/>
      <c r="P13" s="28"/>
    </row>
    <row r="14" spans="2:16" ht="14.4">
      <c r="B14" s="25"/>
      <c r="C14" s="439"/>
      <c r="D14" s="395" t="s">
        <v>89</v>
      </c>
      <c r="E14" s="396"/>
      <c r="F14" s="396"/>
      <c r="G14" s="396"/>
      <c r="H14" s="396"/>
      <c r="I14" s="396"/>
      <c r="J14" s="396"/>
      <c r="K14" s="397"/>
      <c r="L14" s="394"/>
      <c r="M14" s="394"/>
      <c r="N14" s="394"/>
      <c r="O14" s="448"/>
      <c r="P14" s="28"/>
    </row>
    <row r="15" spans="2:16" ht="15" thickBot="1">
      <c r="B15" s="25"/>
      <c r="C15" s="53"/>
      <c r="D15" s="54"/>
      <c r="E15" s="54"/>
      <c r="F15" s="54"/>
      <c r="G15" s="54"/>
      <c r="H15" s="54"/>
      <c r="I15" s="54"/>
      <c r="J15" s="54"/>
      <c r="K15" s="54"/>
      <c r="L15" s="54"/>
      <c r="M15" s="55"/>
      <c r="N15" s="55"/>
      <c r="O15" s="56"/>
      <c r="P15" s="30"/>
    </row>
    <row r="16" spans="2:16" ht="14.4">
      <c r="B16" s="25"/>
      <c r="C16" s="57"/>
      <c r="D16" s="222"/>
      <c r="E16" s="222"/>
      <c r="F16" s="222"/>
      <c r="G16" s="222"/>
      <c r="H16" s="222"/>
      <c r="I16" s="222"/>
      <c r="J16" s="222"/>
      <c r="K16" s="222"/>
      <c r="L16" s="58" t="s">
        <v>39</v>
      </c>
      <c r="M16" s="59" t="s">
        <v>40</v>
      </c>
      <c r="N16" s="59" t="s">
        <v>41</v>
      </c>
      <c r="O16" s="60" t="s">
        <v>42</v>
      </c>
      <c r="P16" s="29"/>
    </row>
    <row r="17" spans="2:16" ht="14.4">
      <c r="B17" s="25"/>
      <c r="C17" s="61"/>
      <c r="D17" s="220"/>
      <c r="E17" s="220"/>
      <c r="F17" s="220"/>
      <c r="G17" s="220"/>
      <c r="H17" s="220"/>
      <c r="I17" s="220"/>
      <c r="J17" s="220"/>
      <c r="K17" s="220"/>
      <c r="L17" s="62"/>
      <c r="M17" s="63"/>
      <c r="N17" s="63"/>
      <c r="O17" s="64"/>
      <c r="P17" s="31"/>
    </row>
    <row r="18" spans="2:16" ht="18" customHeight="1">
      <c r="B18" s="25"/>
      <c r="C18" s="481" t="s">
        <v>43</v>
      </c>
      <c r="D18" s="482"/>
      <c r="E18" s="482"/>
      <c r="F18" s="482"/>
      <c r="G18" s="220"/>
      <c r="H18" s="220"/>
      <c r="I18" s="220" t="s">
        <v>44</v>
      </c>
      <c r="J18" s="52"/>
      <c r="K18" s="220"/>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08" t="s">
        <v>45</v>
      </c>
      <c r="D22" s="409"/>
      <c r="E22" s="409"/>
      <c r="F22" s="409"/>
      <c r="G22" s="409"/>
      <c r="H22" s="409"/>
      <c r="I22" s="409"/>
      <c r="J22" s="409"/>
      <c r="K22" s="409"/>
      <c r="L22" s="409"/>
      <c r="M22" s="409"/>
      <c r="N22" s="409"/>
      <c r="O22" s="410"/>
      <c r="P22" s="33"/>
    </row>
    <row r="23" spans="2:16" ht="15" thickBot="1">
      <c r="B23" s="25"/>
      <c r="C23" s="75"/>
      <c r="D23" s="52"/>
      <c r="E23" s="52"/>
      <c r="F23" s="52"/>
      <c r="G23" s="52"/>
      <c r="H23" s="52"/>
      <c r="I23" s="52"/>
      <c r="J23" s="52"/>
      <c r="K23" s="52"/>
      <c r="L23" s="52"/>
      <c r="M23" s="52"/>
      <c r="N23" s="52"/>
      <c r="O23" s="76"/>
      <c r="P23" s="26"/>
    </row>
    <row r="24" spans="2:16">
      <c r="B24" s="25"/>
      <c r="C24" s="77" t="s">
        <v>46</v>
      </c>
      <c r="D24" s="444" t="s">
        <v>6</v>
      </c>
      <c r="E24" s="445"/>
      <c r="F24" s="445"/>
      <c r="G24" s="445"/>
      <c r="H24" s="445"/>
      <c r="I24" s="445"/>
      <c r="J24" s="445"/>
      <c r="K24" s="445"/>
      <c r="L24" s="446"/>
      <c r="M24" s="406" t="s">
        <v>47</v>
      </c>
      <c r="N24" s="407"/>
      <c r="O24" s="77" t="s">
        <v>8</v>
      </c>
      <c r="P24" s="34"/>
    </row>
    <row r="25" spans="2:16" ht="14.4" thickBot="1">
      <c r="B25" s="25"/>
      <c r="C25" s="78"/>
      <c r="D25" s="424"/>
      <c r="E25" s="464"/>
      <c r="F25" s="464"/>
      <c r="G25" s="464"/>
      <c r="H25" s="464"/>
      <c r="I25" s="464"/>
      <c r="J25" s="464"/>
      <c r="K25" s="464"/>
      <c r="L25" s="425"/>
      <c r="M25" s="424"/>
      <c r="N25" s="425"/>
      <c r="O25" s="79"/>
      <c r="P25" s="35"/>
    </row>
    <row r="26" spans="2:16">
      <c r="B26" s="25"/>
      <c r="C26" s="429" t="s">
        <v>48</v>
      </c>
      <c r="D26" s="430"/>
      <c r="E26" s="430"/>
      <c r="F26" s="430"/>
      <c r="G26" s="430"/>
      <c r="H26" s="430"/>
      <c r="I26" s="430"/>
      <c r="J26" s="430"/>
      <c r="K26" s="430"/>
      <c r="L26" s="430"/>
      <c r="M26" s="430"/>
      <c r="N26" s="430"/>
      <c r="O26" s="431"/>
      <c r="P26" s="36"/>
    </row>
    <row r="27" spans="2:16">
      <c r="B27" s="25"/>
      <c r="C27" s="432"/>
      <c r="D27" s="433"/>
      <c r="E27" s="433"/>
      <c r="F27" s="433"/>
      <c r="G27" s="433"/>
      <c r="H27" s="433"/>
      <c r="I27" s="433"/>
      <c r="J27" s="433"/>
      <c r="K27" s="433"/>
      <c r="L27" s="433"/>
      <c r="M27" s="433"/>
      <c r="N27" s="433"/>
      <c r="O27" s="434"/>
      <c r="P27" s="36"/>
    </row>
    <row r="28" spans="2:16" ht="14.4" thickBot="1">
      <c r="B28" s="25"/>
      <c r="C28" s="435"/>
      <c r="D28" s="436"/>
      <c r="E28" s="436"/>
      <c r="F28" s="436"/>
      <c r="G28" s="436"/>
      <c r="H28" s="436"/>
      <c r="I28" s="436"/>
      <c r="J28" s="436"/>
      <c r="K28" s="436"/>
      <c r="L28" s="436"/>
      <c r="M28" s="436"/>
      <c r="N28" s="436"/>
      <c r="O28" s="437"/>
      <c r="P28" s="36"/>
    </row>
    <row r="29" spans="2:16" ht="14.4">
      <c r="B29" s="25"/>
      <c r="C29" s="426" t="s">
        <v>6</v>
      </c>
      <c r="D29" s="427"/>
      <c r="E29" s="427"/>
      <c r="F29" s="427"/>
      <c r="G29" s="428"/>
      <c r="H29" s="404" t="s">
        <v>49</v>
      </c>
      <c r="I29" s="427"/>
      <c r="J29" s="462" t="s">
        <v>50</v>
      </c>
      <c r="K29" s="463"/>
      <c r="L29" s="80" t="s">
        <v>51</v>
      </c>
      <c r="M29" s="404" t="s">
        <v>52</v>
      </c>
      <c r="N29" s="405"/>
      <c r="O29" s="81" t="s">
        <v>53</v>
      </c>
      <c r="P29" s="37"/>
    </row>
    <row r="30" spans="2:16" ht="14.4">
      <c r="B30" s="25"/>
      <c r="C30" s="411"/>
      <c r="D30" s="412"/>
      <c r="E30" s="412"/>
      <c r="F30" s="412"/>
      <c r="G30" s="413"/>
      <c r="H30" s="414"/>
      <c r="I30" s="413"/>
      <c r="J30" s="414"/>
      <c r="K30" s="413"/>
      <c r="L30" s="82"/>
      <c r="M30" s="415"/>
      <c r="N30" s="416"/>
      <c r="O30" s="83"/>
      <c r="P30" s="38"/>
    </row>
    <row r="31" spans="2:16" ht="14.4">
      <c r="B31" s="25"/>
      <c r="C31" s="84"/>
      <c r="D31" s="85"/>
      <c r="E31" s="85"/>
      <c r="F31" s="85"/>
      <c r="G31" s="86"/>
      <c r="H31" s="87"/>
      <c r="I31" s="86"/>
      <c r="J31" s="87"/>
      <c r="K31" s="86"/>
      <c r="L31" s="82"/>
      <c r="M31" s="415"/>
      <c r="N31" s="416"/>
      <c r="O31" s="83"/>
      <c r="P31" s="38"/>
    </row>
    <row r="32" spans="2:16" ht="15" thickBot="1">
      <c r="B32" s="25"/>
      <c r="C32" s="417"/>
      <c r="D32" s="418"/>
      <c r="E32" s="418"/>
      <c r="F32" s="418"/>
      <c r="G32" s="419"/>
      <c r="H32" s="465"/>
      <c r="I32" s="419"/>
      <c r="J32" s="465"/>
      <c r="K32" s="419"/>
      <c r="L32" s="88"/>
      <c r="M32" s="466"/>
      <c r="N32" s="467"/>
      <c r="O32" s="83"/>
      <c r="P32" s="38"/>
    </row>
    <row r="33" spans="2:16" ht="15" thickBot="1">
      <c r="B33" s="25"/>
      <c r="C33" s="401" t="s">
        <v>54</v>
      </c>
      <c r="D33" s="402"/>
      <c r="E33" s="402"/>
      <c r="F33" s="402"/>
      <c r="G33" s="402"/>
      <c r="H33" s="402"/>
      <c r="I33" s="402"/>
      <c r="J33" s="402"/>
      <c r="K33" s="402"/>
      <c r="L33" s="402"/>
      <c r="M33" s="402"/>
      <c r="N33" s="403"/>
      <c r="O33" s="89"/>
      <c r="P33" s="39"/>
    </row>
    <row r="34" spans="2:16" ht="13.5" customHeight="1">
      <c r="B34" s="25"/>
      <c r="C34" s="429" t="s">
        <v>55</v>
      </c>
      <c r="D34" s="430"/>
      <c r="E34" s="430"/>
      <c r="F34" s="430"/>
      <c r="G34" s="430"/>
      <c r="H34" s="430"/>
      <c r="I34" s="430"/>
      <c r="J34" s="430"/>
      <c r="K34" s="430"/>
      <c r="L34" s="430"/>
      <c r="M34" s="430"/>
      <c r="N34" s="430"/>
      <c r="O34" s="431"/>
      <c r="P34" s="36"/>
    </row>
    <row r="35" spans="2:16">
      <c r="B35" s="25"/>
      <c r="C35" s="432"/>
      <c r="D35" s="433"/>
      <c r="E35" s="433"/>
      <c r="F35" s="433"/>
      <c r="G35" s="433"/>
      <c r="H35" s="433"/>
      <c r="I35" s="433"/>
      <c r="J35" s="433"/>
      <c r="K35" s="433"/>
      <c r="L35" s="433"/>
      <c r="M35" s="433"/>
      <c r="N35" s="433"/>
      <c r="O35" s="434"/>
      <c r="P35" s="36"/>
    </row>
    <row r="36" spans="2:16" ht="14.4" thickBot="1">
      <c r="B36" s="25"/>
      <c r="C36" s="435"/>
      <c r="D36" s="436"/>
      <c r="E36" s="436"/>
      <c r="F36" s="436"/>
      <c r="G36" s="436"/>
      <c r="H36" s="436"/>
      <c r="I36" s="436"/>
      <c r="J36" s="436"/>
      <c r="K36" s="436"/>
      <c r="L36" s="436"/>
      <c r="M36" s="436"/>
      <c r="N36" s="436"/>
      <c r="O36" s="437"/>
      <c r="P36" s="36"/>
    </row>
    <row r="37" spans="2:16" ht="14.4">
      <c r="B37" s="25"/>
      <c r="C37" s="426" t="s">
        <v>6</v>
      </c>
      <c r="D37" s="461"/>
      <c r="E37" s="461"/>
      <c r="F37" s="461"/>
      <c r="G37" s="461"/>
      <c r="H37" s="461"/>
      <c r="I37" s="461"/>
      <c r="J37" s="405"/>
      <c r="K37" s="221" t="s">
        <v>47</v>
      </c>
      <c r="L37" s="80" t="s">
        <v>8</v>
      </c>
      <c r="M37" s="404" t="s">
        <v>56</v>
      </c>
      <c r="N37" s="405"/>
      <c r="O37" s="81" t="s">
        <v>53</v>
      </c>
      <c r="P37" s="37"/>
    </row>
    <row r="38" spans="2:16" ht="14.4">
      <c r="B38" s="25"/>
      <c r="C38" s="411"/>
      <c r="D38" s="412"/>
      <c r="E38" s="412"/>
      <c r="F38" s="412"/>
      <c r="G38" s="412"/>
      <c r="H38" s="412"/>
      <c r="I38" s="412"/>
      <c r="J38" s="413"/>
      <c r="K38" s="225"/>
      <c r="L38" s="90"/>
      <c r="M38" s="422"/>
      <c r="N38" s="423"/>
      <c r="O38" s="83"/>
      <c r="P38" s="38"/>
    </row>
    <row r="39" spans="2:16" ht="15" thickBot="1">
      <c r="B39" s="25"/>
      <c r="C39" s="417"/>
      <c r="D39" s="418"/>
      <c r="E39" s="418"/>
      <c r="F39" s="418"/>
      <c r="G39" s="418"/>
      <c r="H39" s="418"/>
      <c r="I39" s="418"/>
      <c r="J39" s="419"/>
      <c r="K39" s="85"/>
      <c r="L39" s="91"/>
      <c r="M39" s="420"/>
      <c r="N39" s="421"/>
      <c r="O39" s="92"/>
      <c r="P39" s="38"/>
    </row>
    <row r="40" spans="2:16" ht="15" thickBot="1">
      <c r="B40" s="25"/>
      <c r="C40" s="401" t="s">
        <v>54</v>
      </c>
      <c r="D40" s="402"/>
      <c r="E40" s="402"/>
      <c r="F40" s="402"/>
      <c r="G40" s="402"/>
      <c r="H40" s="402"/>
      <c r="I40" s="402"/>
      <c r="J40" s="402"/>
      <c r="K40" s="402"/>
      <c r="L40" s="402"/>
      <c r="M40" s="402"/>
      <c r="N40" s="403"/>
      <c r="O40" s="93">
        <v>0</v>
      </c>
      <c r="P40" s="38"/>
    </row>
    <row r="41" spans="2:16">
      <c r="B41" s="25"/>
      <c r="C41" s="429" t="s">
        <v>57</v>
      </c>
      <c r="D41" s="430"/>
      <c r="E41" s="430"/>
      <c r="F41" s="430"/>
      <c r="G41" s="430"/>
      <c r="H41" s="430"/>
      <c r="I41" s="430"/>
      <c r="J41" s="430"/>
      <c r="K41" s="430"/>
      <c r="L41" s="430"/>
      <c r="M41" s="430"/>
      <c r="N41" s="430"/>
      <c r="O41" s="431"/>
      <c r="P41" s="36"/>
    </row>
    <row r="42" spans="2:16">
      <c r="B42" s="25"/>
      <c r="C42" s="432"/>
      <c r="D42" s="433"/>
      <c r="E42" s="433"/>
      <c r="F42" s="433"/>
      <c r="G42" s="433"/>
      <c r="H42" s="433"/>
      <c r="I42" s="433"/>
      <c r="J42" s="433"/>
      <c r="K42" s="433"/>
      <c r="L42" s="433"/>
      <c r="M42" s="433"/>
      <c r="N42" s="433"/>
      <c r="O42" s="434"/>
      <c r="P42" s="36"/>
    </row>
    <row r="43" spans="2:16" ht="14.4" thickBot="1">
      <c r="B43" s="25"/>
      <c r="C43" s="435"/>
      <c r="D43" s="436"/>
      <c r="E43" s="436"/>
      <c r="F43" s="436"/>
      <c r="G43" s="436"/>
      <c r="H43" s="436"/>
      <c r="I43" s="436"/>
      <c r="J43" s="436"/>
      <c r="K43" s="436"/>
      <c r="L43" s="436"/>
      <c r="M43" s="436"/>
      <c r="N43" s="436"/>
      <c r="O43" s="437"/>
      <c r="P43" s="36"/>
    </row>
    <row r="44" spans="2:16" ht="16.8">
      <c r="B44" s="25"/>
      <c r="C44" s="426" t="s">
        <v>58</v>
      </c>
      <c r="D44" s="461"/>
      <c r="E44" s="461"/>
      <c r="F44" s="461"/>
      <c r="G44" s="461"/>
      <c r="H44" s="461"/>
      <c r="I44" s="461"/>
      <c r="J44" s="80" t="s">
        <v>59</v>
      </c>
      <c r="K44" s="223" t="s">
        <v>60</v>
      </c>
      <c r="L44" s="94" t="s">
        <v>61</v>
      </c>
      <c r="M44" s="404" t="s">
        <v>62</v>
      </c>
      <c r="N44" s="405"/>
      <c r="O44" s="81" t="s">
        <v>53</v>
      </c>
      <c r="P44" s="37"/>
    </row>
    <row r="45" spans="2:16" ht="14.4">
      <c r="B45" s="25"/>
      <c r="C45" s="411"/>
      <c r="D45" s="412"/>
      <c r="E45" s="412"/>
      <c r="F45" s="412"/>
      <c r="G45" s="412"/>
      <c r="H45" s="412"/>
      <c r="I45" s="412"/>
      <c r="J45" s="95"/>
      <c r="K45" s="96"/>
      <c r="L45" s="95"/>
      <c r="M45" s="473"/>
      <c r="N45" s="474"/>
      <c r="O45" s="83"/>
      <c r="P45" s="38"/>
    </row>
    <row r="46" spans="2:16" ht="15" thickBot="1">
      <c r="B46" s="25"/>
      <c r="C46" s="417"/>
      <c r="D46" s="418"/>
      <c r="E46" s="418"/>
      <c r="F46" s="418"/>
      <c r="G46" s="418"/>
      <c r="H46" s="418"/>
      <c r="I46" s="418"/>
      <c r="J46" s="97"/>
      <c r="K46" s="98"/>
      <c r="L46" s="97"/>
      <c r="M46" s="420"/>
      <c r="N46" s="421"/>
      <c r="O46" s="99"/>
      <c r="P46" s="38"/>
    </row>
    <row r="47" spans="2:16" ht="15" thickBot="1">
      <c r="B47" s="25"/>
      <c r="C47" s="401" t="s">
        <v>54</v>
      </c>
      <c r="D47" s="402"/>
      <c r="E47" s="402"/>
      <c r="F47" s="402"/>
      <c r="G47" s="402"/>
      <c r="H47" s="402"/>
      <c r="I47" s="402"/>
      <c r="J47" s="402"/>
      <c r="K47" s="402"/>
      <c r="L47" s="402"/>
      <c r="M47" s="402"/>
      <c r="N47" s="403"/>
      <c r="O47" s="89"/>
      <c r="P47" s="39"/>
    </row>
    <row r="48" spans="2:16">
      <c r="B48" s="25"/>
      <c r="C48" s="429" t="s">
        <v>63</v>
      </c>
      <c r="D48" s="430"/>
      <c r="E48" s="430"/>
      <c r="F48" s="430"/>
      <c r="G48" s="430"/>
      <c r="H48" s="430"/>
      <c r="I48" s="430"/>
      <c r="J48" s="430"/>
      <c r="K48" s="430"/>
      <c r="L48" s="430"/>
      <c r="M48" s="430"/>
      <c r="N48" s="430"/>
      <c r="O48" s="431"/>
      <c r="P48" s="36"/>
    </row>
    <row r="49" spans="2:16">
      <c r="B49" s="25"/>
      <c r="C49" s="432"/>
      <c r="D49" s="433"/>
      <c r="E49" s="433"/>
      <c r="F49" s="433"/>
      <c r="G49" s="433"/>
      <c r="H49" s="433"/>
      <c r="I49" s="433"/>
      <c r="J49" s="433"/>
      <c r="K49" s="433"/>
      <c r="L49" s="433"/>
      <c r="M49" s="433"/>
      <c r="N49" s="433"/>
      <c r="O49" s="434"/>
      <c r="P49" s="36"/>
    </row>
    <row r="50" spans="2:16" ht="14.4" thickBot="1">
      <c r="B50" s="25"/>
      <c r="C50" s="435"/>
      <c r="D50" s="436"/>
      <c r="E50" s="436"/>
      <c r="F50" s="436"/>
      <c r="G50" s="436"/>
      <c r="H50" s="436"/>
      <c r="I50" s="436"/>
      <c r="J50" s="436"/>
      <c r="K50" s="436"/>
      <c r="L50" s="436"/>
      <c r="M50" s="436"/>
      <c r="N50" s="436"/>
      <c r="O50" s="437"/>
      <c r="P50" s="36"/>
    </row>
    <row r="51" spans="2:16" ht="28.2">
      <c r="B51" s="25"/>
      <c r="C51" s="426" t="s">
        <v>64</v>
      </c>
      <c r="D51" s="461"/>
      <c r="E51" s="461"/>
      <c r="F51" s="461"/>
      <c r="G51" s="461"/>
      <c r="H51" s="461"/>
      <c r="I51" s="461"/>
      <c r="J51" s="80" t="s">
        <v>65</v>
      </c>
      <c r="K51" s="100" t="s">
        <v>66</v>
      </c>
      <c r="L51" s="101" t="s">
        <v>67</v>
      </c>
      <c r="M51" s="471" t="s">
        <v>52</v>
      </c>
      <c r="N51" s="472"/>
      <c r="O51" s="102" t="s">
        <v>53</v>
      </c>
      <c r="P51" s="40"/>
    </row>
    <row r="52" spans="2:16" ht="14.4">
      <c r="B52" s="25"/>
      <c r="C52" s="103"/>
      <c r="D52" s="104"/>
      <c r="E52" s="104"/>
      <c r="F52" s="104"/>
      <c r="G52" s="104"/>
      <c r="H52" s="104"/>
      <c r="I52" s="104"/>
      <c r="J52" s="105"/>
      <c r="K52" s="106"/>
      <c r="L52" s="107"/>
      <c r="M52" s="475"/>
      <c r="N52" s="476"/>
      <c r="O52" s="108"/>
      <c r="P52" s="41"/>
    </row>
    <row r="53" spans="2:16" ht="14.4">
      <c r="B53" s="25"/>
      <c r="C53" s="103"/>
      <c r="D53" s="104"/>
      <c r="E53" s="104"/>
      <c r="F53" s="104"/>
      <c r="G53" s="104"/>
      <c r="H53" s="104"/>
      <c r="I53" s="104"/>
      <c r="J53" s="105"/>
      <c r="K53" s="106"/>
      <c r="L53" s="107"/>
      <c r="M53" s="475"/>
      <c r="N53" s="476"/>
      <c r="O53" s="108"/>
      <c r="P53" s="41"/>
    </row>
    <row r="54" spans="2:16" ht="14.4">
      <c r="B54" s="25"/>
      <c r="C54" s="103"/>
      <c r="D54" s="104"/>
      <c r="E54" s="104"/>
      <c r="F54" s="104"/>
      <c r="G54" s="104"/>
      <c r="H54" s="104"/>
      <c r="I54" s="104"/>
      <c r="J54" s="105"/>
      <c r="K54" s="106"/>
      <c r="L54" s="107"/>
      <c r="M54" s="473"/>
      <c r="N54" s="474"/>
      <c r="O54" s="108"/>
      <c r="P54" s="41"/>
    </row>
    <row r="55" spans="2:16" ht="15" thickBot="1">
      <c r="B55" s="25"/>
      <c r="C55" s="417"/>
      <c r="D55" s="418"/>
      <c r="E55" s="418"/>
      <c r="F55" s="418"/>
      <c r="G55" s="418"/>
      <c r="H55" s="418"/>
      <c r="I55" s="418"/>
      <c r="J55" s="97"/>
      <c r="K55" s="98"/>
      <c r="L55" s="97"/>
      <c r="M55" s="420"/>
      <c r="N55" s="421"/>
      <c r="O55" s="99"/>
      <c r="P55" s="38"/>
    </row>
    <row r="56" spans="2:16" ht="15" thickBot="1">
      <c r="B56" s="25"/>
      <c r="C56" s="401" t="s">
        <v>54</v>
      </c>
      <c r="D56" s="402"/>
      <c r="E56" s="402"/>
      <c r="F56" s="402"/>
      <c r="G56" s="402"/>
      <c r="H56" s="402"/>
      <c r="I56" s="402"/>
      <c r="J56" s="402"/>
      <c r="K56" s="402"/>
      <c r="L56" s="402"/>
      <c r="M56" s="402"/>
      <c r="N56" s="403"/>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68" t="s">
        <v>68</v>
      </c>
      <c r="D58" s="469"/>
      <c r="E58" s="469"/>
      <c r="F58" s="469"/>
      <c r="G58" s="469"/>
      <c r="H58" s="469"/>
      <c r="I58" s="469"/>
      <c r="J58" s="469"/>
      <c r="K58" s="469"/>
      <c r="L58" s="469"/>
      <c r="M58" s="469"/>
      <c r="N58" s="470"/>
      <c r="O58" s="109"/>
      <c r="P58" s="42"/>
    </row>
    <row r="59" spans="2:16">
      <c r="B59" s="25"/>
      <c r="C59" s="429" t="s">
        <v>69</v>
      </c>
      <c r="D59" s="430"/>
      <c r="E59" s="430"/>
      <c r="F59" s="430"/>
      <c r="G59" s="430"/>
      <c r="H59" s="430"/>
      <c r="I59" s="430"/>
      <c r="J59" s="430"/>
      <c r="K59" s="430"/>
      <c r="L59" s="430"/>
      <c r="M59" s="430"/>
      <c r="N59" s="430"/>
      <c r="O59" s="431"/>
      <c r="P59" s="36"/>
    </row>
    <row r="60" spans="2:16">
      <c r="B60" s="25"/>
      <c r="C60" s="432"/>
      <c r="D60" s="433"/>
      <c r="E60" s="433"/>
      <c r="F60" s="433"/>
      <c r="G60" s="433"/>
      <c r="H60" s="433"/>
      <c r="I60" s="433"/>
      <c r="J60" s="433"/>
      <c r="K60" s="433"/>
      <c r="L60" s="433"/>
      <c r="M60" s="433"/>
      <c r="N60" s="433"/>
      <c r="O60" s="434"/>
      <c r="P60" s="36"/>
    </row>
    <row r="61" spans="2:16" ht="14.4" thickBot="1">
      <c r="B61" s="25"/>
      <c r="C61" s="435"/>
      <c r="D61" s="436"/>
      <c r="E61" s="436"/>
      <c r="F61" s="436"/>
      <c r="G61" s="436"/>
      <c r="H61" s="436"/>
      <c r="I61" s="436"/>
      <c r="J61" s="436"/>
      <c r="K61" s="436"/>
      <c r="L61" s="436"/>
      <c r="M61" s="436"/>
      <c r="N61" s="436"/>
      <c r="O61" s="437"/>
      <c r="P61" s="36"/>
    </row>
    <row r="62" spans="2:16" ht="14.4">
      <c r="B62" s="25"/>
      <c r="C62" s="426" t="s">
        <v>70</v>
      </c>
      <c r="D62" s="461"/>
      <c r="E62" s="461"/>
      <c r="F62" s="461"/>
      <c r="G62" s="461"/>
      <c r="H62" s="461"/>
      <c r="I62" s="461"/>
      <c r="J62" s="223"/>
      <c r="K62" s="224"/>
      <c r="L62" s="101" t="s">
        <v>71</v>
      </c>
      <c r="M62" s="471" t="s">
        <v>72</v>
      </c>
      <c r="N62" s="472"/>
      <c r="O62" s="102"/>
      <c r="P62" s="40"/>
    </row>
    <row r="63" spans="2:16" ht="14.4">
      <c r="B63" s="25"/>
      <c r="C63" s="411" t="s">
        <v>73</v>
      </c>
      <c r="D63" s="412"/>
      <c r="E63" s="412"/>
      <c r="F63" s="412"/>
      <c r="G63" s="412"/>
      <c r="H63" s="412"/>
      <c r="I63" s="412"/>
      <c r="J63" s="110"/>
      <c r="K63" s="111"/>
      <c r="L63" s="112"/>
      <c r="M63" s="489"/>
      <c r="N63" s="490"/>
      <c r="O63" s="113"/>
      <c r="P63" s="43"/>
    </row>
    <row r="64" spans="2:16" ht="14.4">
      <c r="B64" s="25"/>
      <c r="C64" s="84" t="s">
        <v>74</v>
      </c>
      <c r="D64" s="85"/>
      <c r="E64" s="85"/>
      <c r="F64" s="85"/>
      <c r="G64" s="85"/>
      <c r="H64" s="85"/>
      <c r="I64" s="85"/>
      <c r="J64" s="110"/>
      <c r="K64" s="111"/>
      <c r="L64" s="112"/>
      <c r="M64" s="489"/>
      <c r="N64" s="490"/>
      <c r="O64" s="113"/>
      <c r="P64" s="43"/>
    </row>
    <row r="65" spans="2:16" ht="15" thickBot="1">
      <c r="B65" s="25"/>
      <c r="C65" s="69" t="s">
        <v>75</v>
      </c>
      <c r="D65" s="70"/>
      <c r="E65" s="70"/>
      <c r="F65" s="70"/>
      <c r="G65" s="70"/>
      <c r="H65" s="70"/>
      <c r="I65" s="70"/>
      <c r="J65" s="114"/>
      <c r="K65" s="115"/>
      <c r="L65" s="112"/>
      <c r="M65" s="491"/>
      <c r="N65" s="492"/>
      <c r="O65" s="113"/>
      <c r="P65" s="43"/>
    </row>
    <row r="66" spans="2:16" ht="15" thickBot="1">
      <c r="B66" s="25"/>
      <c r="C66" s="401" t="s">
        <v>54</v>
      </c>
      <c r="D66" s="402"/>
      <c r="E66" s="402"/>
      <c r="F66" s="402"/>
      <c r="G66" s="402"/>
      <c r="H66" s="402"/>
      <c r="I66" s="402"/>
      <c r="J66" s="402"/>
      <c r="K66" s="402"/>
      <c r="L66" s="402"/>
      <c r="M66" s="402"/>
      <c r="N66" s="403"/>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68" t="s">
        <v>76</v>
      </c>
      <c r="D68" s="469"/>
      <c r="E68" s="469"/>
      <c r="F68" s="469"/>
      <c r="G68" s="469"/>
      <c r="H68" s="469"/>
      <c r="I68" s="469"/>
      <c r="J68" s="469"/>
      <c r="K68" s="469"/>
      <c r="L68" s="469"/>
      <c r="M68" s="469"/>
      <c r="N68" s="470"/>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77</v>
      </c>
      <c r="I70" s="118"/>
      <c r="J70" s="118"/>
      <c r="K70" s="118"/>
      <c r="L70" s="52"/>
      <c r="M70" s="52"/>
      <c r="N70" s="52"/>
      <c r="O70" s="76"/>
      <c r="P70" s="26"/>
    </row>
    <row r="71" spans="2:16" ht="14.4">
      <c r="B71" s="25"/>
      <c r="C71" s="75"/>
      <c r="D71" s="52"/>
      <c r="E71" s="52"/>
      <c r="F71" s="52"/>
      <c r="G71" s="52"/>
      <c r="H71" s="118" t="s">
        <v>78</v>
      </c>
      <c r="I71" s="52"/>
      <c r="J71" s="52"/>
      <c r="K71" s="52"/>
      <c r="L71" s="52"/>
      <c r="M71" s="52"/>
      <c r="N71" s="52"/>
      <c r="O71" s="76"/>
      <c r="P71" s="45"/>
    </row>
    <row r="72" spans="2:16" ht="14.4">
      <c r="B72" s="25"/>
      <c r="C72" s="75"/>
      <c r="D72" s="52"/>
      <c r="E72" s="52"/>
      <c r="F72" s="52"/>
      <c r="G72" s="52"/>
      <c r="H72" s="118" t="s">
        <v>92</v>
      </c>
      <c r="I72" s="52"/>
      <c r="J72" s="52"/>
      <c r="K72" s="52"/>
      <c r="L72" s="52"/>
      <c r="M72" s="52"/>
      <c r="N72" s="52"/>
      <c r="O72" s="76"/>
      <c r="P72" s="45"/>
    </row>
    <row r="73" spans="2:16" ht="14.4">
      <c r="B73" s="25"/>
      <c r="C73" s="61"/>
      <c r="D73" s="119"/>
      <c r="E73" s="119"/>
      <c r="F73" s="119"/>
      <c r="G73" s="119"/>
      <c r="H73" s="118" t="s">
        <v>82</v>
      </c>
      <c r="I73" s="119"/>
      <c r="J73" s="119"/>
      <c r="K73" s="119"/>
      <c r="L73" s="119"/>
      <c r="M73" s="119"/>
      <c r="N73" s="119"/>
      <c r="O73" s="120"/>
      <c r="P73" s="46"/>
    </row>
    <row r="74" spans="2:16" ht="14.4">
      <c r="B74" s="25"/>
      <c r="C74" s="75"/>
      <c r="D74" s="52"/>
      <c r="E74" s="52"/>
      <c r="F74" s="52"/>
      <c r="G74" s="52"/>
      <c r="H74" s="52" t="s">
        <v>79</v>
      </c>
      <c r="I74" s="52"/>
      <c r="J74" s="52"/>
      <c r="K74" s="52"/>
      <c r="L74" s="52"/>
      <c r="M74" s="52"/>
      <c r="N74" s="52"/>
      <c r="O74" s="76"/>
      <c r="P74" s="26"/>
    </row>
    <row r="75" spans="2:16" ht="14.4">
      <c r="B75" s="25"/>
      <c r="C75" s="121" t="s">
        <v>80</v>
      </c>
      <c r="D75" s="122"/>
      <c r="E75" s="122"/>
      <c r="F75" s="122"/>
      <c r="G75" s="122"/>
      <c r="H75" s="122"/>
      <c r="I75" s="122"/>
      <c r="J75" s="122"/>
      <c r="K75" s="122"/>
      <c r="L75" s="122"/>
      <c r="M75" s="122"/>
      <c r="N75" s="122"/>
      <c r="O75" s="123"/>
      <c r="P75" s="26"/>
    </row>
    <row r="76" spans="2:16" ht="14.4">
      <c r="B76" s="25"/>
      <c r="C76" s="486"/>
      <c r="D76" s="487"/>
      <c r="E76" s="487"/>
      <c r="F76" s="487"/>
      <c r="G76" s="487"/>
      <c r="H76" s="487"/>
      <c r="I76" s="487"/>
      <c r="J76" s="487"/>
      <c r="K76" s="487"/>
      <c r="L76" s="487"/>
      <c r="M76" s="487"/>
      <c r="N76" s="487"/>
      <c r="O76" s="488"/>
      <c r="P76" s="46"/>
    </row>
    <row r="77" spans="2:16" ht="14.4">
      <c r="B77" s="25"/>
      <c r="C77" s="486"/>
      <c r="D77" s="487"/>
      <c r="E77" s="487"/>
      <c r="F77" s="487"/>
      <c r="G77" s="487"/>
      <c r="H77" s="487"/>
      <c r="I77" s="487"/>
      <c r="J77" s="487"/>
      <c r="K77" s="487"/>
      <c r="L77" s="487"/>
      <c r="M77" s="487"/>
      <c r="N77" s="487"/>
      <c r="O77" s="488"/>
      <c r="P77" s="46"/>
    </row>
    <row r="78" spans="2:16" ht="14.4">
      <c r="B78" s="25"/>
      <c r="C78" s="61"/>
      <c r="D78" s="119"/>
      <c r="E78" s="119"/>
      <c r="F78" s="119"/>
      <c r="G78" s="119"/>
      <c r="H78" s="119"/>
      <c r="I78" s="119"/>
      <c r="J78" s="119"/>
      <c r="K78" s="119"/>
      <c r="L78" s="119"/>
      <c r="M78" s="119"/>
      <c r="N78" s="119"/>
      <c r="O78" s="120"/>
      <c r="P78" s="46"/>
    </row>
    <row r="79" spans="2:16" ht="14.4">
      <c r="B79" s="25"/>
      <c r="C79" s="124" t="s">
        <v>81</v>
      </c>
      <c r="D79" s="119"/>
      <c r="E79" s="119"/>
      <c r="F79" s="119"/>
      <c r="G79" s="119"/>
      <c r="H79" s="119"/>
      <c r="I79" s="119"/>
      <c r="J79" s="119"/>
      <c r="K79" s="119"/>
      <c r="L79" s="119"/>
      <c r="M79" s="119"/>
      <c r="N79" s="119"/>
      <c r="O79" s="120"/>
      <c r="P79" s="46"/>
    </row>
    <row r="80" spans="2:16" ht="12.75" customHeight="1">
      <c r="B80" s="25"/>
      <c r="C80" s="483" t="s">
        <v>90</v>
      </c>
      <c r="D80" s="484"/>
      <c r="E80" s="484"/>
      <c r="F80" s="484"/>
      <c r="G80" s="484"/>
      <c r="H80" s="484"/>
      <c r="I80" s="484"/>
      <c r="J80" s="484"/>
      <c r="K80" s="484"/>
      <c r="L80" s="484"/>
      <c r="M80" s="484"/>
      <c r="N80" s="484"/>
      <c r="O80" s="485"/>
      <c r="P80" s="47"/>
    </row>
    <row r="81" spans="2:16" ht="28.5" customHeight="1">
      <c r="B81" s="25"/>
      <c r="C81" s="483"/>
      <c r="D81" s="484"/>
      <c r="E81" s="484"/>
      <c r="F81" s="484"/>
      <c r="G81" s="484"/>
      <c r="H81" s="484"/>
      <c r="I81" s="484"/>
      <c r="J81" s="484"/>
      <c r="K81" s="484"/>
      <c r="L81" s="484"/>
      <c r="M81" s="484"/>
      <c r="N81" s="484"/>
      <c r="O81" s="485"/>
      <c r="P81" s="47"/>
    </row>
    <row r="82" spans="2:16" ht="13.35" customHeight="1">
      <c r="B82" s="25"/>
      <c r="C82" s="483" t="s">
        <v>91</v>
      </c>
      <c r="D82" s="484"/>
      <c r="E82" s="484"/>
      <c r="F82" s="484"/>
      <c r="G82" s="484"/>
      <c r="H82" s="484"/>
      <c r="I82" s="484"/>
      <c r="J82" s="484"/>
      <c r="K82" s="484"/>
      <c r="L82" s="484"/>
      <c r="M82" s="484"/>
      <c r="N82" s="484"/>
      <c r="O82" s="485"/>
      <c r="P82" s="47"/>
    </row>
    <row r="83" spans="2:16" ht="45" customHeight="1">
      <c r="B83" s="25"/>
      <c r="C83" s="483"/>
      <c r="D83" s="484"/>
      <c r="E83" s="484"/>
      <c r="F83" s="484"/>
      <c r="G83" s="484"/>
      <c r="H83" s="484"/>
      <c r="I83" s="484"/>
      <c r="J83" s="484"/>
      <c r="K83" s="484"/>
      <c r="L83" s="484"/>
      <c r="M83" s="484"/>
      <c r="N83" s="484"/>
      <c r="O83" s="485"/>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77</v>
      </c>
      <c r="I85" s="52"/>
      <c r="J85" s="52"/>
      <c r="K85" s="52"/>
      <c r="L85" s="52"/>
      <c r="M85" s="52"/>
      <c r="N85" s="52"/>
      <c r="O85" s="76"/>
      <c r="P85" s="26"/>
    </row>
    <row r="86" spans="2:16" ht="14.4">
      <c r="B86" s="25"/>
      <c r="C86" s="75"/>
      <c r="D86" s="52"/>
      <c r="E86" s="52"/>
      <c r="F86" s="52"/>
      <c r="G86" s="52"/>
      <c r="H86" s="52" t="s">
        <v>78</v>
      </c>
      <c r="I86" s="85"/>
      <c r="J86" s="85"/>
      <c r="K86" s="85"/>
      <c r="L86" s="52"/>
      <c r="M86" s="52"/>
      <c r="N86" s="52"/>
      <c r="O86" s="76"/>
      <c r="P86" s="26"/>
    </row>
    <row r="87" spans="2:16" ht="14.4">
      <c r="B87" s="25"/>
      <c r="C87" s="75"/>
      <c r="D87" s="52"/>
      <c r="E87" s="52"/>
      <c r="F87" s="52"/>
      <c r="G87" s="52"/>
      <c r="H87" s="52" t="s">
        <v>93</v>
      </c>
      <c r="I87" s="125"/>
      <c r="J87" s="125"/>
      <c r="K87" s="125"/>
      <c r="L87" s="52"/>
      <c r="M87" s="52"/>
      <c r="N87" s="52"/>
      <c r="O87" s="76"/>
      <c r="P87" s="26"/>
    </row>
    <row r="88" spans="2:16" ht="14.4">
      <c r="B88" s="25"/>
      <c r="C88" s="126"/>
      <c r="D88" s="119"/>
      <c r="E88" s="119"/>
      <c r="F88" s="119"/>
      <c r="G88" s="119"/>
      <c r="H88" s="52" t="s">
        <v>83</v>
      </c>
      <c r="I88" s="52"/>
      <c r="J88" s="52"/>
      <c r="K88" s="52"/>
      <c r="L88" s="119"/>
      <c r="M88" s="119"/>
      <c r="N88" s="119"/>
      <c r="O88" s="120"/>
      <c r="P88" s="46"/>
    </row>
    <row r="89" spans="2:16" ht="18.75" customHeight="1" thickBot="1">
      <c r="B89" s="25"/>
      <c r="C89" s="479"/>
      <c r="D89" s="480"/>
      <c r="E89" s="480"/>
      <c r="F89" s="98"/>
      <c r="G89" s="98"/>
      <c r="H89" s="98"/>
      <c r="I89" s="98"/>
      <c r="J89" s="98"/>
      <c r="K89" s="477"/>
      <c r="L89" s="477"/>
      <c r="M89" s="477"/>
      <c r="N89" s="477"/>
      <c r="O89" s="478"/>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openxmlformats.org/package/2006/metadata/core-properties"/>
    <ds:schemaRef ds:uri="http://schemas.microsoft.com/office/2006/metadata/properties"/>
    <ds:schemaRef ds:uri="http://purl.org/dc/elements/1.1/"/>
    <ds:schemaRef ds:uri="http://schemas.microsoft.com/office/infopath/2007/PartnerControls"/>
    <ds:schemaRef ds:uri="http://schemas.microsoft.com/office/2006/documentManagement/types"/>
    <ds:schemaRef ds:uri="a6cb9e4b-f1d1-4245-83ec-6cad768d538a"/>
    <ds:schemaRef ds:uri="9d85dbaf-23eb-4e57-a637-93dcacc8b1a1"/>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jairo</cp:lastModifiedBy>
  <cp:revision/>
  <cp:lastPrinted>2023-03-17T15:36:23Z</cp:lastPrinted>
  <dcterms:created xsi:type="dcterms:W3CDTF">2006-06-27T16:47:25Z</dcterms:created>
  <dcterms:modified xsi:type="dcterms:W3CDTF">2023-03-17T22:14:03Z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