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D:\CONTRATOS ALCALDIA\CONTRATOS 2023\SELECCION ABREVIADA - 011-2023\"/>
    </mc:Choice>
  </mc:AlternateContent>
  <xr:revisionPtr revIDLastSave="0" documentId="8_{86CF7F7C-392C-428B-B7CE-3C4F283A28D8}" xr6:coauthVersionLast="36" xr6:coauthVersionMax="36" xr10:uidLastSave="{00000000-0000-0000-0000-000000000000}"/>
  <bookViews>
    <workbookView xWindow="0" yWindow="0" windowWidth="25600" windowHeight="11520" xr2:uid="{00000000-000D-0000-FFFF-FFFF00000000}"/>
  </bookViews>
  <sheets>
    <sheet name="PRESUPUESTO" sheetId="1" r:id="rId1"/>
    <sheet name="APU" sheetId="2" r:id="rId2"/>
    <sheet name="AU" sheetId="5" r:id="rId3"/>
    <sheet name="FACTOR PRESTACIONAL" sheetId="4" r:id="rId4"/>
    <sheet name="CANTIDADES" sheetId="6"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a" localSheetId="2">#REF!</definedName>
    <definedName name="\a" localSheetId="3">#REF!</definedName>
    <definedName name="\a">#REF!</definedName>
    <definedName name="\b" localSheetId="2">#REF!</definedName>
    <definedName name="\b" localSheetId="3">#REF!</definedName>
    <definedName name="\b">#REF!</definedName>
    <definedName name="\eliminar" localSheetId="2">[1]RESUM96!#REF!</definedName>
    <definedName name="\eliminar" localSheetId="3">[1]RESUM96!#REF!</definedName>
    <definedName name="\eliminar">[1]RESUM96!#REF!</definedName>
    <definedName name="\eliminar1" localSheetId="2">[1]RESUM96!#REF!</definedName>
    <definedName name="\eliminar1" localSheetId="3">[1]RESUM96!#REF!</definedName>
    <definedName name="\eliminar1">[1]RESUM96!#REF!</definedName>
    <definedName name="\q" localSheetId="2">#REF!</definedName>
    <definedName name="\q" localSheetId="3">#REF!</definedName>
    <definedName name="\q">#REF!</definedName>
    <definedName name="_______________EST1" localSheetId="2">#REF!</definedName>
    <definedName name="_______________EST1" localSheetId="3">#REF!</definedName>
    <definedName name="_______________EST1">#REF!</definedName>
    <definedName name="_______________EST10" localSheetId="2">#REF!</definedName>
    <definedName name="_______________EST10" localSheetId="3">#REF!</definedName>
    <definedName name="_______________EST10">#REF!</definedName>
    <definedName name="_______________EST11" localSheetId="2">#REF!</definedName>
    <definedName name="_______________EST11" localSheetId="3">#REF!</definedName>
    <definedName name="_______________EST11">#REF!</definedName>
    <definedName name="_______________EST12" localSheetId="2">#REF!</definedName>
    <definedName name="_______________EST12" localSheetId="3">#REF!</definedName>
    <definedName name="_______________EST12">#REF!</definedName>
    <definedName name="_______________EST13" localSheetId="2">#REF!</definedName>
    <definedName name="_______________EST13" localSheetId="3">#REF!</definedName>
    <definedName name="_______________EST13">#REF!</definedName>
    <definedName name="_______________EST14" localSheetId="2">#REF!</definedName>
    <definedName name="_______________EST14" localSheetId="3">#REF!</definedName>
    <definedName name="_______________EST14">#REF!</definedName>
    <definedName name="_______________EST15" localSheetId="2">#REF!</definedName>
    <definedName name="_______________EST15" localSheetId="3">#REF!</definedName>
    <definedName name="_______________EST15">#REF!</definedName>
    <definedName name="_______________EST16" localSheetId="2">#REF!</definedName>
    <definedName name="_______________EST16" localSheetId="3">#REF!</definedName>
    <definedName name="_______________EST16">#REF!</definedName>
    <definedName name="_______________EST17" localSheetId="2">#REF!</definedName>
    <definedName name="_______________EST17" localSheetId="3">#REF!</definedName>
    <definedName name="_______________EST17">#REF!</definedName>
    <definedName name="_______________EST18" localSheetId="2">#REF!</definedName>
    <definedName name="_______________EST18" localSheetId="3">#REF!</definedName>
    <definedName name="_______________EST18">#REF!</definedName>
    <definedName name="_______________EST19" localSheetId="2">#REF!</definedName>
    <definedName name="_______________EST19" localSheetId="3">#REF!</definedName>
    <definedName name="_______________EST19">#REF!</definedName>
    <definedName name="_______________EST2" localSheetId="2">#REF!</definedName>
    <definedName name="_______________EST2" localSheetId="3">#REF!</definedName>
    <definedName name="_______________EST2">#REF!</definedName>
    <definedName name="_______________EST3" localSheetId="2">#REF!</definedName>
    <definedName name="_______________EST3" localSheetId="3">#REF!</definedName>
    <definedName name="_______________EST3">#REF!</definedName>
    <definedName name="_______________EST4" localSheetId="2">#REF!</definedName>
    <definedName name="_______________EST4" localSheetId="3">#REF!</definedName>
    <definedName name="_______________EST4">#REF!</definedName>
    <definedName name="_______________EST5" localSheetId="2">#REF!</definedName>
    <definedName name="_______________EST5" localSheetId="3">#REF!</definedName>
    <definedName name="_______________EST5">#REF!</definedName>
    <definedName name="_______________EST6" localSheetId="2">#REF!</definedName>
    <definedName name="_______________EST6" localSheetId="3">#REF!</definedName>
    <definedName name="_______________EST6">#REF!</definedName>
    <definedName name="_______________EST7" localSheetId="2">#REF!</definedName>
    <definedName name="_______________EST7" localSheetId="3">#REF!</definedName>
    <definedName name="_______________EST7">#REF!</definedName>
    <definedName name="_______________EST8" localSheetId="2">#REF!</definedName>
    <definedName name="_______________EST8" localSheetId="3">#REF!</definedName>
    <definedName name="_______________EST8">#REF!</definedName>
    <definedName name="_______________EST9" localSheetId="2">#REF!</definedName>
    <definedName name="_______________EST9" localSheetId="3">#REF!</definedName>
    <definedName name="_______________EST9">#REF!</definedName>
    <definedName name="_______________EXC1" localSheetId="2">#REF!</definedName>
    <definedName name="_______________EXC1" localSheetId="3">#REF!</definedName>
    <definedName name="_______________EXC1">#REF!</definedName>
    <definedName name="_______________EXC10" localSheetId="2">#REF!</definedName>
    <definedName name="_______________EXC10" localSheetId="3">#REF!</definedName>
    <definedName name="_______________EXC10">#REF!</definedName>
    <definedName name="_______________EXC11" localSheetId="2">#REF!</definedName>
    <definedName name="_______________EXC11" localSheetId="3">#REF!</definedName>
    <definedName name="_______________EXC11">#REF!</definedName>
    <definedName name="_______________EXC12" localSheetId="2">#REF!</definedName>
    <definedName name="_______________EXC12" localSheetId="3">#REF!</definedName>
    <definedName name="_______________EXC12">#REF!</definedName>
    <definedName name="_______________EXC2" localSheetId="2">#REF!</definedName>
    <definedName name="_______________EXC2" localSheetId="3">#REF!</definedName>
    <definedName name="_______________EXC2">#REF!</definedName>
    <definedName name="_______________EXC3" localSheetId="2">#REF!</definedName>
    <definedName name="_______________EXC3" localSheetId="3">#REF!</definedName>
    <definedName name="_______________EXC3">#REF!</definedName>
    <definedName name="_______________EXC4" localSheetId="2">#REF!</definedName>
    <definedName name="_______________EXC4" localSheetId="3">#REF!</definedName>
    <definedName name="_______________EXC4">#REF!</definedName>
    <definedName name="_______________EXC5" localSheetId="2">#REF!</definedName>
    <definedName name="_______________EXC5" localSheetId="3">#REF!</definedName>
    <definedName name="_______________EXC5">#REF!</definedName>
    <definedName name="_______________EXC6" localSheetId="2">#REF!</definedName>
    <definedName name="_______________EXC6" localSheetId="3">#REF!</definedName>
    <definedName name="_______________EXC6">#REF!</definedName>
    <definedName name="_______________EXC7" localSheetId="2">#REF!</definedName>
    <definedName name="_______________EXC7" localSheetId="3">#REF!</definedName>
    <definedName name="_______________EXC7">#REF!</definedName>
    <definedName name="_______________EXC8" localSheetId="2">#REF!</definedName>
    <definedName name="_______________EXC8" localSheetId="3">#REF!</definedName>
    <definedName name="_______________EXC8">#REF!</definedName>
    <definedName name="_______________EXC9" localSheetId="2">#REF!</definedName>
    <definedName name="_______________EXC9" localSheetId="3">#REF!</definedName>
    <definedName name="_______________EXC9">#REF!</definedName>
    <definedName name="_____________EST1" localSheetId="2">#REF!</definedName>
    <definedName name="_____________EST1" localSheetId="3">#REF!</definedName>
    <definedName name="_____________EST1">#REF!</definedName>
    <definedName name="_____________EST10" localSheetId="2">#REF!</definedName>
    <definedName name="_____________EST10" localSheetId="3">#REF!</definedName>
    <definedName name="_____________EST10">#REF!</definedName>
    <definedName name="_____________EST11" localSheetId="2">#REF!</definedName>
    <definedName name="_____________EST11" localSheetId="3">#REF!</definedName>
    <definedName name="_____________EST11">#REF!</definedName>
    <definedName name="_____________EST12" localSheetId="2">#REF!</definedName>
    <definedName name="_____________EST12" localSheetId="3">#REF!</definedName>
    <definedName name="_____________EST12">#REF!</definedName>
    <definedName name="_____________EST13" localSheetId="2">#REF!</definedName>
    <definedName name="_____________EST13" localSheetId="3">#REF!</definedName>
    <definedName name="_____________EST13">#REF!</definedName>
    <definedName name="_____________EST14" localSheetId="2">#REF!</definedName>
    <definedName name="_____________EST14" localSheetId="3">#REF!</definedName>
    <definedName name="_____________EST14">#REF!</definedName>
    <definedName name="_____________EST15" localSheetId="2">#REF!</definedName>
    <definedName name="_____________EST15" localSheetId="3">#REF!</definedName>
    <definedName name="_____________EST15">#REF!</definedName>
    <definedName name="_____________EST16" localSheetId="2">#REF!</definedName>
    <definedName name="_____________EST16" localSheetId="3">#REF!</definedName>
    <definedName name="_____________EST16">#REF!</definedName>
    <definedName name="_____________EST17" localSheetId="2">#REF!</definedName>
    <definedName name="_____________EST17" localSheetId="3">#REF!</definedName>
    <definedName name="_____________EST17">#REF!</definedName>
    <definedName name="_____________EST18" localSheetId="2">#REF!</definedName>
    <definedName name="_____________EST18" localSheetId="3">#REF!</definedName>
    <definedName name="_____________EST18">#REF!</definedName>
    <definedName name="_____________EST19" localSheetId="2">#REF!</definedName>
    <definedName name="_____________EST19" localSheetId="3">#REF!</definedName>
    <definedName name="_____________EST19">#REF!</definedName>
    <definedName name="_____________EST2" localSheetId="2">#REF!</definedName>
    <definedName name="_____________EST2" localSheetId="3">#REF!</definedName>
    <definedName name="_____________EST2">#REF!</definedName>
    <definedName name="_____________EST3" localSheetId="2">#REF!</definedName>
    <definedName name="_____________EST3" localSheetId="3">#REF!</definedName>
    <definedName name="_____________EST3">#REF!</definedName>
    <definedName name="_____________EST4" localSheetId="2">#REF!</definedName>
    <definedName name="_____________EST4" localSheetId="3">#REF!</definedName>
    <definedName name="_____________EST4">#REF!</definedName>
    <definedName name="_____________EST5" localSheetId="2">#REF!</definedName>
    <definedName name="_____________EST5" localSheetId="3">#REF!</definedName>
    <definedName name="_____________EST5">#REF!</definedName>
    <definedName name="_____________EST6" localSheetId="2">#REF!</definedName>
    <definedName name="_____________EST6" localSheetId="3">#REF!</definedName>
    <definedName name="_____________EST6">#REF!</definedName>
    <definedName name="_____________EST7" localSheetId="2">#REF!</definedName>
    <definedName name="_____________EST7" localSheetId="3">#REF!</definedName>
    <definedName name="_____________EST7">#REF!</definedName>
    <definedName name="_____________EST8" localSheetId="2">#REF!</definedName>
    <definedName name="_____________EST8" localSheetId="3">#REF!</definedName>
    <definedName name="_____________EST8">#REF!</definedName>
    <definedName name="_____________EST9" localSheetId="2">#REF!</definedName>
    <definedName name="_____________EST9" localSheetId="3">#REF!</definedName>
    <definedName name="_____________EST9">#REF!</definedName>
    <definedName name="_____________EXC1" localSheetId="2">#REF!</definedName>
    <definedName name="_____________EXC1" localSheetId="3">#REF!</definedName>
    <definedName name="_____________EXC1">#REF!</definedName>
    <definedName name="_____________EXC10" localSheetId="2">#REF!</definedName>
    <definedName name="_____________EXC10" localSheetId="3">#REF!</definedName>
    <definedName name="_____________EXC10">#REF!</definedName>
    <definedName name="_____________EXC11" localSheetId="2">#REF!</definedName>
    <definedName name="_____________EXC11" localSheetId="3">#REF!</definedName>
    <definedName name="_____________EXC11">#REF!</definedName>
    <definedName name="_____________EXC12" localSheetId="2">#REF!</definedName>
    <definedName name="_____________EXC12" localSheetId="3">#REF!</definedName>
    <definedName name="_____________EXC12">#REF!</definedName>
    <definedName name="_____________EXC2" localSheetId="2">#REF!</definedName>
    <definedName name="_____________EXC2" localSheetId="3">#REF!</definedName>
    <definedName name="_____________EXC2">#REF!</definedName>
    <definedName name="_____________EXC3" localSheetId="2">#REF!</definedName>
    <definedName name="_____________EXC3" localSheetId="3">#REF!</definedName>
    <definedName name="_____________EXC3">#REF!</definedName>
    <definedName name="_____________EXC4" localSheetId="2">#REF!</definedName>
    <definedName name="_____________EXC4" localSheetId="3">#REF!</definedName>
    <definedName name="_____________EXC4">#REF!</definedName>
    <definedName name="_____________EXC5" localSheetId="2">#REF!</definedName>
    <definedName name="_____________EXC5" localSheetId="3">#REF!</definedName>
    <definedName name="_____________EXC5">#REF!</definedName>
    <definedName name="_____________EXC8" localSheetId="2">#REF!</definedName>
    <definedName name="_____________EXC8" localSheetId="3">#REF!</definedName>
    <definedName name="_____________EXC8">#REF!</definedName>
    <definedName name="_____________EXC9" localSheetId="2">#REF!</definedName>
    <definedName name="_____________EXC9" localSheetId="3">#REF!</definedName>
    <definedName name="_____________EXC9">#REF!</definedName>
    <definedName name="_____________ORO10" localSheetId="2">#REF!</definedName>
    <definedName name="_____________ORO10" localSheetId="3">#REF!</definedName>
    <definedName name="_____________ORO10">#REF!</definedName>
    <definedName name="_____________ORO11" localSheetId="2">#REF!</definedName>
    <definedName name="_____________ORO11" localSheetId="3">#REF!</definedName>
    <definedName name="_____________ORO11">#REF!</definedName>
    <definedName name="_____________ORO12" localSheetId="2">#REF!</definedName>
    <definedName name="_____________ORO12" localSheetId="3">#REF!</definedName>
    <definedName name="_____________ORO12">#REF!</definedName>
    <definedName name="_____________ORO13" localSheetId="2">#REF!</definedName>
    <definedName name="_____________ORO13" localSheetId="3">#REF!</definedName>
    <definedName name="_____________ORO13">#REF!</definedName>
    <definedName name="_____________ORO14" localSheetId="2">#REF!</definedName>
    <definedName name="_____________ORO14" localSheetId="3">#REF!</definedName>
    <definedName name="_____________ORO14">#REF!</definedName>
    <definedName name="_____________ORO15" localSheetId="2">#REF!</definedName>
    <definedName name="_____________ORO15" localSheetId="3">#REF!</definedName>
    <definedName name="_____________ORO15">#REF!</definedName>
    <definedName name="_____________ORO16" localSheetId="2">#REF!</definedName>
    <definedName name="_____________ORO16" localSheetId="3">#REF!</definedName>
    <definedName name="_____________ORO16">#REF!</definedName>
    <definedName name="_____________ORO17" localSheetId="2">#REF!</definedName>
    <definedName name="_____________ORO17" localSheetId="3">#REF!</definedName>
    <definedName name="_____________ORO17">#REF!</definedName>
    <definedName name="_____________ORO18" localSheetId="2">#REF!</definedName>
    <definedName name="_____________ORO18" localSheetId="3">#REF!</definedName>
    <definedName name="_____________ORO18">#REF!</definedName>
    <definedName name="_____________ORO19" localSheetId="2">#REF!</definedName>
    <definedName name="_____________ORO19" localSheetId="3">#REF!</definedName>
    <definedName name="_____________ORO19">#REF!</definedName>
    <definedName name="____________EXC6" localSheetId="2">#REF!</definedName>
    <definedName name="____________EXC6" localSheetId="3">#REF!</definedName>
    <definedName name="____________EXC6">#REF!</definedName>
    <definedName name="____________EXC7" localSheetId="2">#REF!</definedName>
    <definedName name="____________EXC7" localSheetId="3">#REF!</definedName>
    <definedName name="____________EXC7">#REF!</definedName>
    <definedName name="___________tab1" localSheetId="2">#REF!</definedName>
    <definedName name="___________tab1" localSheetId="3">#REF!</definedName>
    <definedName name="___________tab1">#REF!</definedName>
    <definedName name="___________tab2" localSheetId="2">#REF!</definedName>
    <definedName name="___________tab2" localSheetId="3">#REF!</definedName>
    <definedName name="___________tab2">#REF!</definedName>
    <definedName name="___________tab3" localSheetId="2">#REF!</definedName>
    <definedName name="___________tab3" localSheetId="3">#REF!</definedName>
    <definedName name="___________tab3">#REF!</definedName>
    <definedName name="___________TAB4" localSheetId="2">#REF!</definedName>
    <definedName name="___________TAB4" localSheetId="3">#REF!</definedName>
    <definedName name="___________TAB4">#REF!</definedName>
    <definedName name="__________ORO10" localSheetId="2">#REF!</definedName>
    <definedName name="__________ORO10" localSheetId="3">#REF!</definedName>
    <definedName name="__________ORO10">#REF!</definedName>
    <definedName name="__________ORO11" localSheetId="2">#REF!</definedName>
    <definedName name="__________ORO11" localSheetId="3">#REF!</definedName>
    <definedName name="__________ORO11">#REF!</definedName>
    <definedName name="__________ORO12" localSheetId="2">#REF!</definedName>
    <definedName name="__________ORO12" localSheetId="3">#REF!</definedName>
    <definedName name="__________ORO12">#REF!</definedName>
    <definedName name="__________ORO13" localSheetId="2">#REF!</definedName>
    <definedName name="__________ORO13" localSheetId="3">#REF!</definedName>
    <definedName name="__________ORO13">#REF!</definedName>
    <definedName name="__________ORO14" localSheetId="2">#REF!</definedName>
    <definedName name="__________ORO14" localSheetId="3">#REF!</definedName>
    <definedName name="__________ORO14">#REF!</definedName>
    <definedName name="__________ORO15" localSheetId="2">#REF!</definedName>
    <definedName name="__________ORO15" localSheetId="3">#REF!</definedName>
    <definedName name="__________ORO15">#REF!</definedName>
    <definedName name="__________ORO16" localSheetId="2">#REF!</definedName>
    <definedName name="__________ORO16" localSheetId="3">#REF!</definedName>
    <definedName name="__________ORO16">#REF!</definedName>
    <definedName name="__________ORO17" localSheetId="2">#REF!</definedName>
    <definedName name="__________ORO17" localSheetId="3">#REF!</definedName>
    <definedName name="__________ORO17">#REF!</definedName>
    <definedName name="__________ORO18" localSheetId="2">#REF!</definedName>
    <definedName name="__________ORO18" localSheetId="3">#REF!</definedName>
    <definedName name="__________ORO18">#REF!</definedName>
    <definedName name="__________ORO19" localSheetId="2">#REF!</definedName>
    <definedName name="__________ORO19" localSheetId="3">#REF!</definedName>
    <definedName name="__________ORO19">#REF!</definedName>
    <definedName name="__________tab1" localSheetId="2">#REF!</definedName>
    <definedName name="__________tab1" localSheetId="3">#REF!</definedName>
    <definedName name="__________tab1">#REF!</definedName>
    <definedName name="__________tab2" localSheetId="2">#REF!</definedName>
    <definedName name="__________tab2" localSheetId="3">#REF!</definedName>
    <definedName name="__________tab2">#REF!</definedName>
    <definedName name="__________tab3" localSheetId="2">#REF!</definedName>
    <definedName name="__________tab3" localSheetId="3">#REF!</definedName>
    <definedName name="__________tab3">#REF!</definedName>
    <definedName name="__________TAB4" localSheetId="2">#REF!</definedName>
    <definedName name="__________TAB4" localSheetId="3">#REF!</definedName>
    <definedName name="__________TAB4">#REF!</definedName>
    <definedName name="_________PMT5671" localSheetId="2">[2]MEMORIAS!#REF!</definedName>
    <definedName name="_________PMT5671" localSheetId="3">[2]MEMORIAS!#REF!</definedName>
    <definedName name="_________PMT5671">[2]MEMORIAS!#REF!</definedName>
    <definedName name="_________PMT5805" localSheetId="2">[2]MEMORIAS!#REF!</definedName>
    <definedName name="_________PMT5805" localSheetId="3">[2]MEMORIAS!#REF!</definedName>
    <definedName name="_________PMT5805">[2]MEMORIAS!#REF!</definedName>
    <definedName name="_________PMT5806" localSheetId="2">[2]MEMORIAS!#REF!</definedName>
    <definedName name="_________PMT5806" localSheetId="3">[2]MEMORIAS!#REF!</definedName>
    <definedName name="_________PMT5806">[2]MEMORIAS!#REF!</definedName>
    <definedName name="_________PMT5815" localSheetId="2">[2]MEMORIAS!#REF!</definedName>
    <definedName name="_________PMT5815" localSheetId="3">[2]MEMORIAS!#REF!</definedName>
    <definedName name="_________PMT5815">[2]MEMORIAS!#REF!</definedName>
    <definedName name="_________PMT5820" localSheetId="2">[2]MEMORIAS!#REF!</definedName>
    <definedName name="_________PMT5820" localSheetId="3">[2]MEMORIAS!#REF!</definedName>
    <definedName name="_________PMT5820">[2]MEMORIAS!#REF!</definedName>
    <definedName name="________aiu2">[3]AIU!$J$105</definedName>
    <definedName name="________EST10" localSheetId="2">#REF!</definedName>
    <definedName name="________EST10" localSheetId="3">#REF!</definedName>
    <definedName name="________EST10">#REF!</definedName>
    <definedName name="________EST11" localSheetId="2">#REF!</definedName>
    <definedName name="________EST11" localSheetId="3">#REF!</definedName>
    <definedName name="________EST11">#REF!</definedName>
    <definedName name="________EST12" localSheetId="2">#REF!</definedName>
    <definedName name="________EST12" localSheetId="3">#REF!</definedName>
    <definedName name="________EST12">#REF!</definedName>
    <definedName name="________EST13" localSheetId="2">#REF!</definedName>
    <definedName name="________EST13" localSheetId="3">#REF!</definedName>
    <definedName name="________EST13">#REF!</definedName>
    <definedName name="________EST14" localSheetId="2">#REF!</definedName>
    <definedName name="________EST14" localSheetId="3">#REF!</definedName>
    <definedName name="________EST14">#REF!</definedName>
    <definedName name="________EST16" localSheetId="2">#REF!</definedName>
    <definedName name="________EST16" localSheetId="3">#REF!</definedName>
    <definedName name="________EST16">#REF!</definedName>
    <definedName name="________EST17" localSheetId="2">#REF!</definedName>
    <definedName name="________EST17" localSheetId="3">#REF!</definedName>
    <definedName name="________EST17">#REF!</definedName>
    <definedName name="________EST18" localSheetId="2">#REF!</definedName>
    <definedName name="________EST18" localSheetId="3">#REF!</definedName>
    <definedName name="________EST18">#REF!</definedName>
    <definedName name="________EST19" localSheetId="2">#REF!</definedName>
    <definedName name="________EST19" localSheetId="3">#REF!</definedName>
    <definedName name="________EST19">#REF!</definedName>
    <definedName name="________EST2" localSheetId="2">#REF!</definedName>
    <definedName name="________EST2" localSheetId="3">#REF!</definedName>
    <definedName name="________EST2">#REF!</definedName>
    <definedName name="________EST3" localSheetId="2">#REF!</definedName>
    <definedName name="________EST3" localSheetId="3">#REF!</definedName>
    <definedName name="________EST3">#REF!</definedName>
    <definedName name="________EST4" localSheetId="2">#REF!</definedName>
    <definedName name="________EST4" localSheetId="3">#REF!</definedName>
    <definedName name="________EST4">#REF!</definedName>
    <definedName name="________EST5" localSheetId="2">#REF!</definedName>
    <definedName name="________EST5" localSheetId="3">#REF!</definedName>
    <definedName name="________EST5">#REF!</definedName>
    <definedName name="________EST6" localSheetId="2">#REF!</definedName>
    <definedName name="________EST6" localSheetId="3">#REF!</definedName>
    <definedName name="________EST6">#REF!</definedName>
    <definedName name="________EST7" localSheetId="2">#REF!</definedName>
    <definedName name="________EST7" localSheetId="3">#REF!</definedName>
    <definedName name="________EST7">#REF!</definedName>
    <definedName name="________EST8" localSheetId="2">#REF!</definedName>
    <definedName name="________EST8" localSheetId="3">#REF!</definedName>
    <definedName name="________EST8">#REF!</definedName>
    <definedName name="________EST9" localSheetId="2">#REF!</definedName>
    <definedName name="________EST9" localSheetId="3">#REF!</definedName>
    <definedName name="________EST9">#REF!</definedName>
    <definedName name="________EXC1" localSheetId="2">#REF!</definedName>
    <definedName name="________EXC1" localSheetId="3">#REF!</definedName>
    <definedName name="________EXC1">#REF!</definedName>
    <definedName name="________EXC10" localSheetId="2">#REF!</definedName>
    <definedName name="________EXC10" localSheetId="3">#REF!</definedName>
    <definedName name="________EXC10">#REF!</definedName>
    <definedName name="________EXC11" localSheetId="2">#REF!</definedName>
    <definedName name="________EXC11" localSheetId="3">#REF!</definedName>
    <definedName name="________EXC11">#REF!</definedName>
    <definedName name="________EXC12" localSheetId="2">#REF!</definedName>
    <definedName name="________EXC12" localSheetId="3">#REF!</definedName>
    <definedName name="________EXC12">#REF!</definedName>
    <definedName name="________EXC2" localSheetId="2">#REF!</definedName>
    <definedName name="________EXC2" localSheetId="3">#REF!</definedName>
    <definedName name="________EXC2">#REF!</definedName>
    <definedName name="________EXC3" localSheetId="2">#REF!</definedName>
    <definedName name="________EXC3" localSheetId="3">#REF!</definedName>
    <definedName name="________EXC3">#REF!</definedName>
    <definedName name="________EXC4" localSheetId="2">#REF!</definedName>
    <definedName name="________EXC4" localSheetId="3">#REF!</definedName>
    <definedName name="________EXC4">#REF!</definedName>
    <definedName name="________EXC5" localSheetId="2">#REF!</definedName>
    <definedName name="________EXC5" localSheetId="3">#REF!</definedName>
    <definedName name="________EXC5">#REF!</definedName>
    <definedName name="________EXC8" localSheetId="2">#REF!</definedName>
    <definedName name="________EXC8" localSheetId="3">#REF!</definedName>
    <definedName name="________EXC8">#REF!</definedName>
    <definedName name="________EXC9" localSheetId="2">#REF!</definedName>
    <definedName name="________EXC9" localSheetId="3">#REF!</definedName>
    <definedName name="________EXC9">#REF!</definedName>
    <definedName name="_______EST1" localSheetId="2">#REF!</definedName>
    <definedName name="_______EST1" localSheetId="3">#REF!</definedName>
    <definedName name="_______EST1">#REF!</definedName>
    <definedName name="_______EST10" localSheetId="2">#REF!</definedName>
    <definedName name="_______EST10" localSheetId="3">#REF!</definedName>
    <definedName name="_______EST10">#REF!</definedName>
    <definedName name="_______EST11" localSheetId="2">#REF!</definedName>
    <definedName name="_______EST11" localSheetId="3">#REF!</definedName>
    <definedName name="_______EST11">#REF!</definedName>
    <definedName name="_______EST12" localSheetId="2">#REF!</definedName>
    <definedName name="_______EST12" localSheetId="3">#REF!</definedName>
    <definedName name="_______EST12">#REF!</definedName>
    <definedName name="_______EST13" localSheetId="2">#REF!</definedName>
    <definedName name="_______EST13" localSheetId="3">#REF!</definedName>
    <definedName name="_______EST13">#REF!</definedName>
    <definedName name="_______EST14" localSheetId="2">#REF!</definedName>
    <definedName name="_______EST14" localSheetId="3">#REF!</definedName>
    <definedName name="_______EST14">#REF!</definedName>
    <definedName name="_______EST15" localSheetId="2">#REF!</definedName>
    <definedName name="_______EST15" localSheetId="3">#REF!</definedName>
    <definedName name="_______EST15">#REF!</definedName>
    <definedName name="_______EST16" localSheetId="2">#REF!</definedName>
    <definedName name="_______EST16" localSheetId="3">#REF!</definedName>
    <definedName name="_______EST16">#REF!</definedName>
    <definedName name="_______EST17" localSheetId="2">#REF!</definedName>
    <definedName name="_______EST17" localSheetId="3">#REF!</definedName>
    <definedName name="_______EST17">#REF!</definedName>
    <definedName name="_______EST18" localSheetId="2">#REF!</definedName>
    <definedName name="_______EST18" localSheetId="3">#REF!</definedName>
    <definedName name="_______EST18">#REF!</definedName>
    <definedName name="_______EST19" localSheetId="2">#REF!</definedName>
    <definedName name="_______EST19" localSheetId="3">#REF!</definedName>
    <definedName name="_______EST19">#REF!</definedName>
    <definedName name="_______EST2" localSheetId="2">#REF!</definedName>
    <definedName name="_______EST2" localSheetId="3">#REF!</definedName>
    <definedName name="_______EST2">#REF!</definedName>
    <definedName name="_______EST3" localSheetId="2">#REF!</definedName>
    <definedName name="_______EST3" localSheetId="3">#REF!</definedName>
    <definedName name="_______EST3">#REF!</definedName>
    <definedName name="_______EST4" localSheetId="2">#REF!</definedName>
    <definedName name="_______EST4" localSheetId="3">#REF!</definedName>
    <definedName name="_______EST4">#REF!</definedName>
    <definedName name="_______EST5" localSheetId="2">#REF!</definedName>
    <definedName name="_______EST5" localSheetId="3">#REF!</definedName>
    <definedName name="_______EST5">#REF!</definedName>
    <definedName name="_______EST6" localSheetId="2">#REF!</definedName>
    <definedName name="_______EST6" localSheetId="3">#REF!</definedName>
    <definedName name="_______EST6">#REF!</definedName>
    <definedName name="_______EST7" localSheetId="2">#REF!</definedName>
    <definedName name="_______EST7" localSheetId="3">#REF!</definedName>
    <definedName name="_______EST7">#REF!</definedName>
    <definedName name="_______EST8" localSheetId="2">#REF!</definedName>
    <definedName name="_______EST8" localSheetId="3">#REF!</definedName>
    <definedName name="_______EST8">#REF!</definedName>
    <definedName name="_______EST9" localSheetId="2">#REF!</definedName>
    <definedName name="_______EST9" localSheetId="3">#REF!</definedName>
    <definedName name="_______EST9">#REF!</definedName>
    <definedName name="_______EXC1" localSheetId="2">#REF!</definedName>
    <definedName name="_______EXC1" localSheetId="3">#REF!</definedName>
    <definedName name="_______EXC1">#REF!</definedName>
    <definedName name="_______EXC10" localSheetId="2">#REF!</definedName>
    <definedName name="_______EXC10" localSheetId="3">#REF!</definedName>
    <definedName name="_______EXC10">#REF!</definedName>
    <definedName name="_______EXC11" localSheetId="2">#REF!</definedName>
    <definedName name="_______EXC11" localSheetId="3">#REF!</definedName>
    <definedName name="_______EXC11">#REF!</definedName>
    <definedName name="_______EXC12" localSheetId="2">#REF!</definedName>
    <definedName name="_______EXC12" localSheetId="3">#REF!</definedName>
    <definedName name="_______EXC12">#REF!</definedName>
    <definedName name="_______EXC2" localSheetId="2">#REF!</definedName>
    <definedName name="_______EXC2" localSheetId="3">#REF!</definedName>
    <definedName name="_______EXC2">#REF!</definedName>
    <definedName name="_______EXC3" localSheetId="2">#REF!</definedName>
    <definedName name="_______EXC3" localSheetId="3">#REF!</definedName>
    <definedName name="_______EXC3">#REF!</definedName>
    <definedName name="_______EXC4" localSheetId="2">#REF!</definedName>
    <definedName name="_______EXC4" localSheetId="3">#REF!</definedName>
    <definedName name="_______EXC4">#REF!</definedName>
    <definedName name="_______EXC5" localSheetId="2">#REF!</definedName>
    <definedName name="_______EXC5" localSheetId="3">#REF!</definedName>
    <definedName name="_______EXC5">#REF!</definedName>
    <definedName name="_______EXC6" localSheetId="2">#REF!</definedName>
    <definedName name="_______EXC6" localSheetId="3">#REF!</definedName>
    <definedName name="_______EXC6">#REF!</definedName>
    <definedName name="_______EXC7" localSheetId="2">#REF!</definedName>
    <definedName name="_______EXC7" localSheetId="3">#REF!</definedName>
    <definedName name="_______EXC7">#REF!</definedName>
    <definedName name="_______EXC8" localSheetId="2">#REF!</definedName>
    <definedName name="_______EXC8" localSheetId="3">#REF!</definedName>
    <definedName name="_______EXC8">#REF!</definedName>
    <definedName name="_______EXC9" localSheetId="2">#REF!</definedName>
    <definedName name="_______EXC9" localSheetId="3">#REF!</definedName>
    <definedName name="_______EXC9">#REF!</definedName>
    <definedName name="______EST1" localSheetId="2">#REF!</definedName>
    <definedName name="______EST1" localSheetId="3">#REF!</definedName>
    <definedName name="______EST1">#REF!</definedName>
    <definedName name="______EST10" localSheetId="2">#REF!</definedName>
    <definedName name="______EST10" localSheetId="3">#REF!</definedName>
    <definedName name="______EST10">#REF!</definedName>
    <definedName name="______EST11" localSheetId="2">#REF!</definedName>
    <definedName name="______EST11" localSheetId="3">#REF!</definedName>
    <definedName name="______EST11">#REF!</definedName>
    <definedName name="______EST12" localSheetId="2">#REF!</definedName>
    <definedName name="______EST12" localSheetId="3">#REF!</definedName>
    <definedName name="______EST12">#REF!</definedName>
    <definedName name="______EST13" localSheetId="2">#REF!</definedName>
    <definedName name="______EST13" localSheetId="3">#REF!</definedName>
    <definedName name="______EST13">#REF!</definedName>
    <definedName name="______EST14" localSheetId="2">#REF!</definedName>
    <definedName name="______EST14" localSheetId="3">#REF!</definedName>
    <definedName name="______EST14">#REF!</definedName>
    <definedName name="______EST15" localSheetId="2">#REF!</definedName>
    <definedName name="______EST15" localSheetId="3">#REF!</definedName>
    <definedName name="______EST15">#REF!</definedName>
    <definedName name="______EST16" localSheetId="2">#REF!</definedName>
    <definedName name="______EST16" localSheetId="3">#REF!</definedName>
    <definedName name="______EST16">#REF!</definedName>
    <definedName name="______EST17" localSheetId="2">#REF!</definedName>
    <definedName name="______EST17" localSheetId="3">#REF!</definedName>
    <definedName name="______EST17">#REF!</definedName>
    <definedName name="______EST18" localSheetId="2">#REF!</definedName>
    <definedName name="______EST18" localSheetId="3">#REF!</definedName>
    <definedName name="______EST18">#REF!</definedName>
    <definedName name="______EST19" localSheetId="2">#REF!</definedName>
    <definedName name="______EST19" localSheetId="3">#REF!</definedName>
    <definedName name="______EST19">#REF!</definedName>
    <definedName name="______EST2" localSheetId="2">#REF!</definedName>
    <definedName name="______EST2" localSheetId="3">#REF!</definedName>
    <definedName name="______EST2">#REF!</definedName>
    <definedName name="______EST3" localSheetId="2">#REF!</definedName>
    <definedName name="______EST3" localSheetId="3">#REF!</definedName>
    <definedName name="______EST3">#REF!</definedName>
    <definedName name="______EST4" localSheetId="2">#REF!</definedName>
    <definedName name="______EST4" localSheetId="3">#REF!</definedName>
    <definedName name="______EST4">#REF!</definedName>
    <definedName name="______EST5" localSheetId="2">#REF!</definedName>
    <definedName name="______EST5" localSheetId="3">#REF!</definedName>
    <definedName name="______EST5">#REF!</definedName>
    <definedName name="______EST6" localSheetId="2">#REF!</definedName>
    <definedName name="______EST6" localSheetId="3">#REF!</definedName>
    <definedName name="______EST6">#REF!</definedName>
    <definedName name="______EST7" localSheetId="2">#REF!</definedName>
    <definedName name="______EST7" localSheetId="3">#REF!</definedName>
    <definedName name="______EST7">#REF!</definedName>
    <definedName name="______EST8" localSheetId="2">#REF!</definedName>
    <definedName name="______EST8" localSheetId="3">#REF!</definedName>
    <definedName name="______EST8">#REF!</definedName>
    <definedName name="______EST9" localSheetId="2">#REF!</definedName>
    <definedName name="______EST9" localSheetId="3">#REF!</definedName>
    <definedName name="______EST9">#REF!</definedName>
    <definedName name="______EXC1" localSheetId="2">#REF!</definedName>
    <definedName name="______EXC1" localSheetId="3">#REF!</definedName>
    <definedName name="______EXC1">#REF!</definedName>
    <definedName name="______EXC10" localSheetId="2">#REF!</definedName>
    <definedName name="______EXC10" localSheetId="3">#REF!</definedName>
    <definedName name="______EXC10">#REF!</definedName>
    <definedName name="______EXC11" localSheetId="2">#REF!</definedName>
    <definedName name="______EXC11" localSheetId="3">#REF!</definedName>
    <definedName name="______EXC11">#REF!</definedName>
    <definedName name="______EXC12" localSheetId="2">#REF!</definedName>
    <definedName name="______EXC12" localSheetId="3">#REF!</definedName>
    <definedName name="______EXC12">#REF!</definedName>
    <definedName name="______EXC2" localSheetId="2">#REF!</definedName>
    <definedName name="______EXC2" localSheetId="3">#REF!</definedName>
    <definedName name="______EXC2">#REF!</definedName>
    <definedName name="______EXC3" localSheetId="2">#REF!</definedName>
    <definedName name="______EXC3" localSheetId="3">#REF!</definedName>
    <definedName name="______EXC3">#REF!</definedName>
    <definedName name="______EXC4" localSheetId="2">#REF!</definedName>
    <definedName name="______EXC4" localSheetId="3">#REF!</definedName>
    <definedName name="______EXC4">#REF!</definedName>
    <definedName name="______EXC5" localSheetId="2">#REF!</definedName>
    <definedName name="______EXC5" localSheetId="3">#REF!</definedName>
    <definedName name="______EXC5">#REF!</definedName>
    <definedName name="______EXC6" localSheetId="2">#REF!</definedName>
    <definedName name="______EXC6" localSheetId="3">#REF!</definedName>
    <definedName name="______EXC6">#REF!</definedName>
    <definedName name="______EXC7" localSheetId="2">#REF!</definedName>
    <definedName name="______EXC7" localSheetId="3">#REF!</definedName>
    <definedName name="______EXC7">#REF!</definedName>
    <definedName name="______EXC8" localSheetId="2">#REF!</definedName>
    <definedName name="______EXC8" localSheetId="3">#REF!</definedName>
    <definedName name="______EXC8">#REF!</definedName>
    <definedName name="______EXC9" localSheetId="2">#REF!</definedName>
    <definedName name="______EXC9" localSheetId="3">#REF!</definedName>
    <definedName name="______EXC9">#REF!</definedName>
    <definedName name="_____aiu2">[3]AIU!$J$105</definedName>
    <definedName name="_____EST1" localSheetId="2">#REF!</definedName>
    <definedName name="_____EST1" localSheetId="3">#REF!</definedName>
    <definedName name="_____EST1">#REF!</definedName>
    <definedName name="_____EST10" localSheetId="2">#REF!</definedName>
    <definedName name="_____EST10" localSheetId="3">#REF!</definedName>
    <definedName name="_____EST10">#REF!</definedName>
    <definedName name="_____EST11" localSheetId="2">#REF!</definedName>
    <definedName name="_____EST11" localSheetId="3">#REF!</definedName>
    <definedName name="_____EST11">#REF!</definedName>
    <definedName name="_____EST12" localSheetId="2">#REF!</definedName>
    <definedName name="_____EST12" localSheetId="3">#REF!</definedName>
    <definedName name="_____EST12">#REF!</definedName>
    <definedName name="_____EST13" localSheetId="2">#REF!</definedName>
    <definedName name="_____EST13" localSheetId="3">#REF!</definedName>
    <definedName name="_____EST13">#REF!</definedName>
    <definedName name="_____EST14" localSheetId="2">#REF!</definedName>
    <definedName name="_____EST14" localSheetId="3">#REF!</definedName>
    <definedName name="_____EST14">#REF!</definedName>
    <definedName name="_____EST15" localSheetId="2">#REF!</definedName>
    <definedName name="_____EST15" localSheetId="3">#REF!</definedName>
    <definedName name="_____EST15">#REF!</definedName>
    <definedName name="_____EST16" localSheetId="2">#REF!</definedName>
    <definedName name="_____EST16" localSheetId="3">#REF!</definedName>
    <definedName name="_____EST16">#REF!</definedName>
    <definedName name="_____EST17" localSheetId="2">#REF!</definedName>
    <definedName name="_____EST17" localSheetId="3">#REF!</definedName>
    <definedName name="_____EST17">#REF!</definedName>
    <definedName name="_____EST18" localSheetId="2">#REF!</definedName>
    <definedName name="_____EST18" localSheetId="3">#REF!</definedName>
    <definedName name="_____EST18">#REF!</definedName>
    <definedName name="_____EST19" localSheetId="2">#REF!</definedName>
    <definedName name="_____EST19" localSheetId="3">#REF!</definedName>
    <definedName name="_____EST19">#REF!</definedName>
    <definedName name="_____EST2" localSheetId="2">#REF!</definedName>
    <definedName name="_____EST2" localSheetId="3">#REF!</definedName>
    <definedName name="_____EST2">#REF!</definedName>
    <definedName name="_____EST3" localSheetId="2">#REF!</definedName>
    <definedName name="_____EST3" localSheetId="3">#REF!</definedName>
    <definedName name="_____EST3">#REF!</definedName>
    <definedName name="_____EST4" localSheetId="2">#REF!</definedName>
    <definedName name="_____EST4" localSheetId="3">#REF!</definedName>
    <definedName name="_____EST4">#REF!</definedName>
    <definedName name="_____EST5" localSheetId="2">#REF!</definedName>
    <definedName name="_____EST5" localSheetId="3">#REF!</definedName>
    <definedName name="_____EST5">#REF!</definedName>
    <definedName name="_____EST6" localSheetId="2">#REF!</definedName>
    <definedName name="_____EST6" localSheetId="3">#REF!</definedName>
    <definedName name="_____EST6">#REF!</definedName>
    <definedName name="_____EST7" localSheetId="2">#REF!</definedName>
    <definedName name="_____EST7" localSheetId="3">#REF!</definedName>
    <definedName name="_____EST7">#REF!</definedName>
    <definedName name="_____EST8" localSheetId="2">#REF!</definedName>
    <definedName name="_____EST8" localSheetId="3">#REF!</definedName>
    <definedName name="_____EST8">#REF!</definedName>
    <definedName name="_____EST9" localSheetId="2">#REF!</definedName>
    <definedName name="_____EST9" localSheetId="3">#REF!</definedName>
    <definedName name="_____EST9">#REF!</definedName>
    <definedName name="_____EXC1" localSheetId="2">#REF!</definedName>
    <definedName name="_____EXC1" localSheetId="3">#REF!</definedName>
    <definedName name="_____EXC1">#REF!</definedName>
    <definedName name="_____EXC10" localSheetId="2">#REF!</definedName>
    <definedName name="_____EXC10" localSheetId="3">#REF!</definedName>
    <definedName name="_____EXC10">#REF!</definedName>
    <definedName name="_____EXC11" localSheetId="2">#REF!</definedName>
    <definedName name="_____EXC11" localSheetId="3">#REF!</definedName>
    <definedName name="_____EXC11">#REF!</definedName>
    <definedName name="_____EXC12" localSheetId="2">#REF!</definedName>
    <definedName name="_____EXC12" localSheetId="3">#REF!</definedName>
    <definedName name="_____EXC12">#REF!</definedName>
    <definedName name="_____EXC2" localSheetId="2">#REF!</definedName>
    <definedName name="_____EXC2" localSheetId="3">#REF!</definedName>
    <definedName name="_____EXC2">#REF!</definedName>
    <definedName name="_____EXC3" localSheetId="2">#REF!</definedName>
    <definedName name="_____EXC3" localSheetId="3">#REF!</definedName>
    <definedName name="_____EXC3">#REF!</definedName>
    <definedName name="_____EXC4" localSheetId="2">#REF!</definedName>
    <definedName name="_____EXC4" localSheetId="3">#REF!</definedName>
    <definedName name="_____EXC4">#REF!</definedName>
    <definedName name="_____EXC5" localSheetId="2">#REF!</definedName>
    <definedName name="_____EXC5" localSheetId="3">#REF!</definedName>
    <definedName name="_____EXC5">#REF!</definedName>
    <definedName name="_____EXC6" localSheetId="2">#REF!</definedName>
    <definedName name="_____EXC6" localSheetId="3">#REF!</definedName>
    <definedName name="_____EXC6">#REF!</definedName>
    <definedName name="_____EXC7" localSheetId="2">#REF!</definedName>
    <definedName name="_____EXC7" localSheetId="3">#REF!</definedName>
    <definedName name="_____EXC7">#REF!</definedName>
    <definedName name="_____EXC8" localSheetId="2">#REF!</definedName>
    <definedName name="_____EXC8" localSheetId="3">#REF!</definedName>
    <definedName name="_____EXC8">#REF!</definedName>
    <definedName name="_____EXC9" localSheetId="2">#REF!</definedName>
    <definedName name="_____EXC9" localSheetId="3">#REF!</definedName>
    <definedName name="_____EXC9">#REF!</definedName>
    <definedName name="_____ORO10" localSheetId="2">#REF!</definedName>
    <definedName name="_____ORO10" localSheetId="3">#REF!</definedName>
    <definedName name="_____ORO10">#REF!</definedName>
    <definedName name="_____ORO11" localSheetId="2">#REF!</definedName>
    <definedName name="_____ORO11" localSheetId="3">#REF!</definedName>
    <definedName name="_____ORO11">#REF!</definedName>
    <definedName name="_____ORO12" localSheetId="2">#REF!</definedName>
    <definedName name="_____ORO12" localSheetId="3">#REF!</definedName>
    <definedName name="_____ORO12">#REF!</definedName>
    <definedName name="_____ORO13" localSheetId="2">#REF!</definedName>
    <definedName name="_____ORO13" localSheetId="3">#REF!</definedName>
    <definedName name="_____ORO13">#REF!</definedName>
    <definedName name="_____ORO14" localSheetId="2">#REF!</definedName>
    <definedName name="_____ORO14" localSheetId="3">#REF!</definedName>
    <definedName name="_____ORO14">#REF!</definedName>
    <definedName name="_____ORO15" localSheetId="2">#REF!</definedName>
    <definedName name="_____ORO15" localSheetId="3">#REF!</definedName>
    <definedName name="_____ORO15">#REF!</definedName>
    <definedName name="_____ORO16" localSheetId="2">#REF!</definedName>
    <definedName name="_____ORO16" localSheetId="3">#REF!</definedName>
    <definedName name="_____ORO16">#REF!</definedName>
    <definedName name="_____ORO17" localSheetId="2">#REF!</definedName>
    <definedName name="_____ORO17" localSheetId="3">#REF!</definedName>
    <definedName name="_____ORO17">#REF!</definedName>
    <definedName name="_____ORO18" localSheetId="2">#REF!</definedName>
    <definedName name="_____ORO18" localSheetId="3">#REF!</definedName>
    <definedName name="_____ORO18">#REF!</definedName>
    <definedName name="_____ORO19" localSheetId="2">#REF!</definedName>
    <definedName name="_____ORO19" localSheetId="3">#REF!</definedName>
    <definedName name="_____ORO19">#REF!</definedName>
    <definedName name="_____PMT5671" localSheetId="2">[2]MEMORIAS!#REF!</definedName>
    <definedName name="_____PMT5671" localSheetId="3">[2]MEMORIAS!#REF!</definedName>
    <definedName name="_____PMT5671">[2]MEMORIAS!#REF!</definedName>
    <definedName name="_____PMT5805" localSheetId="2">[2]MEMORIAS!#REF!</definedName>
    <definedName name="_____PMT5805" localSheetId="3">[2]MEMORIAS!#REF!</definedName>
    <definedName name="_____PMT5805">[2]MEMORIAS!#REF!</definedName>
    <definedName name="_____PMT5806" localSheetId="2">[2]MEMORIAS!#REF!</definedName>
    <definedName name="_____PMT5806" localSheetId="3">[2]MEMORIAS!#REF!</definedName>
    <definedName name="_____PMT5806">[2]MEMORIAS!#REF!</definedName>
    <definedName name="_____PMT5815" localSheetId="2">[2]MEMORIAS!#REF!</definedName>
    <definedName name="_____PMT5815" localSheetId="3">[2]MEMORIAS!#REF!</definedName>
    <definedName name="_____PMT5815">[2]MEMORIAS!#REF!</definedName>
    <definedName name="_____PMT5820" localSheetId="2">[2]MEMORIAS!#REF!</definedName>
    <definedName name="_____PMT5820" localSheetId="3">[2]MEMORIAS!#REF!</definedName>
    <definedName name="_____PMT5820">[2]MEMORIAS!#REF!</definedName>
    <definedName name="_____r" localSheetId="2">#REF!</definedName>
    <definedName name="_____r" localSheetId="3">#REF!</definedName>
    <definedName name="_____r">#REF!</definedName>
    <definedName name="_____tab1" localSheetId="2">#REF!</definedName>
    <definedName name="_____tab1" localSheetId="3">#REF!</definedName>
    <definedName name="_____tab1">#REF!</definedName>
    <definedName name="_____tab2" localSheetId="2">#REF!</definedName>
    <definedName name="_____tab2" localSheetId="3">#REF!</definedName>
    <definedName name="_____tab2">#REF!</definedName>
    <definedName name="_____tab3" localSheetId="2">#REF!</definedName>
    <definedName name="_____tab3" localSheetId="3">#REF!</definedName>
    <definedName name="_____tab3">#REF!</definedName>
    <definedName name="_____TAB4" localSheetId="2">#REF!</definedName>
    <definedName name="_____TAB4" localSheetId="3">#REF!</definedName>
    <definedName name="_____TAB4">#REF!</definedName>
    <definedName name="_____Vol1">[4]Item!$A:$D</definedName>
    <definedName name="____A17000" localSheetId="3">#REF!</definedName>
    <definedName name="____A17000">#REF!</definedName>
    <definedName name="____A20000" localSheetId="3">#REF!</definedName>
    <definedName name="____A20000">#REF!</definedName>
    <definedName name="____A30000" localSheetId="3">#REF!</definedName>
    <definedName name="____A30000">#REF!</definedName>
    <definedName name="____AFC1">[5]INV!$A$25:$D$28</definedName>
    <definedName name="____AFC3">[5]INV!$F$25:$I$28</definedName>
    <definedName name="____AFC5">[5]INV!$K$25:$N$28</definedName>
    <definedName name="____aiu2">[3]AIU!$J$105</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2">#REF!</definedName>
    <definedName name="____EST1" localSheetId="3">#REF!</definedName>
    <definedName name="____EST1">#REF!</definedName>
    <definedName name="____EST10" localSheetId="2">#REF!</definedName>
    <definedName name="____EST10" localSheetId="3">#REF!</definedName>
    <definedName name="____EST10">#REF!</definedName>
    <definedName name="____EST11" localSheetId="2">#REF!</definedName>
    <definedName name="____EST11" localSheetId="3">#REF!</definedName>
    <definedName name="____EST11">#REF!</definedName>
    <definedName name="____EST12" localSheetId="2">#REF!</definedName>
    <definedName name="____EST12" localSheetId="3">#REF!</definedName>
    <definedName name="____EST12">#REF!</definedName>
    <definedName name="____EST13" localSheetId="2">#REF!</definedName>
    <definedName name="____EST13" localSheetId="3">#REF!</definedName>
    <definedName name="____EST13">#REF!</definedName>
    <definedName name="____EST14" localSheetId="2">#REF!</definedName>
    <definedName name="____EST14" localSheetId="3">#REF!</definedName>
    <definedName name="____EST14">#REF!</definedName>
    <definedName name="____EST15" localSheetId="2">#REF!</definedName>
    <definedName name="____EST15" localSheetId="3">#REF!</definedName>
    <definedName name="____EST15">#REF!</definedName>
    <definedName name="____EST16" localSheetId="2">#REF!</definedName>
    <definedName name="____EST16" localSheetId="3">#REF!</definedName>
    <definedName name="____EST16">#REF!</definedName>
    <definedName name="____EST17" localSheetId="2">#REF!</definedName>
    <definedName name="____EST17" localSheetId="3">#REF!</definedName>
    <definedName name="____EST17">#REF!</definedName>
    <definedName name="____EST18" localSheetId="2">#REF!</definedName>
    <definedName name="____EST18" localSheetId="3">#REF!</definedName>
    <definedName name="____EST18">#REF!</definedName>
    <definedName name="____EST19" localSheetId="2">#REF!</definedName>
    <definedName name="____EST19" localSheetId="3">#REF!</definedName>
    <definedName name="____EST19">#REF!</definedName>
    <definedName name="____EST2" localSheetId="2">#REF!</definedName>
    <definedName name="____EST2" localSheetId="3">#REF!</definedName>
    <definedName name="____EST2">#REF!</definedName>
    <definedName name="____EST3" localSheetId="2">#REF!</definedName>
    <definedName name="____EST3" localSheetId="3">#REF!</definedName>
    <definedName name="____EST3">#REF!</definedName>
    <definedName name="____EST4" localSheetId="2">#REF!</definedName>
    <definedName name="____EST4" localSheetId="3">#REF!</definedName>
    <definedName name="____EST4">#REF!</definedName>
    <definedName name="____EST5" localSheetId="2">#REF!</definedName>
    <definedName name="____EST5" localSheetId="3">#REF!</definedName>
    <definedName name="____EST5">#REF!</definedName>
    <definedName name="____EST6" localSheetId="2">#REF!</definedName>
    <definedName name="____EST6" localSheetId="3">#REF!</definedName>
    <definedName name="____EST6">#REF!</definedName>
    <definedName name="____EST7" localSheetId="2">#REF!</definedName>
    <definedName name="____EST7" localSheetId="3">#REF!</definedName>
    <definedName name="____EST7">#REF!</definedName>
    <definedName name="____EST8" localSheetId="2">#REF!</definedName>
    <definedName name="____EST8" localSheetId="3">#REF!</definedName>
    <definedName name="____EST8">#REF!</definedName>
    <definedName name="____EST9" localSheetId="2">#REF!</definedName>
    <definedName name="____EST9" localSheetId="3">#REF!</definedName>
    <definedName name="____EST9">#REF!</definedName>
    <definedName name="____EXC1" localSheetId="2">#REF!</definedName>
    <definedName name="____EXC1" localSheetId="3">#REF!</definedName>
    <definedName name="____EXC1">#REF!</definedName>
    <definedName name="____EXC10" localSheetId="2">#REF!</definedName>
    <definedName name="____EXC10" localSheetId="3">#REF!</definedName>
    <definedName name="____EXC10">#REF!</definedName>
    <definedName name="____EXC11" localSheetId="2">#REF!</definedName>
    <definedName name="____EXC11" localSheetId="3">#REF!</definedName>
    <definedName name="____EXC11">#REF!</definedName>
    <definedName name="____EXC12" localSheetId="2">#REF!</definedName>
    <definedName name="____EXC12" localSheetId="3">#REF!</definedName>
    <definedName name="____EXC12">#REF!</definedName>
    <definedName name="____EXC2" localSheetId="2">#REF!</definedName>
    <definedName name="____EXC2" localSheetId="3">#REF!</definedName>
    <definedName name="____EXC2">#REF!</definedName>
    <definedName name="____EXC3" localSheetId="2">#REF!</definedName>
    <definedName name="____EXC3" localSheetId="3">#REF!</definedName>
    <definedName name="____EXC3">#REF!</definedName>
    <definedName name="____EXC4" localSheetId="2">#REF!</definedName>
    <definedName name="____EXC4" localSheetId="3">#REF!</definedName>
    <definedName name="____EXC4">#REF!</definedName>
    <definedName name="____EXC5" localSheetId="2">#REF!</definedName>
    <definedName name="____EXC5" localSheetId="3">#REF!</definedName>
    <definedName name="____EXC5">#REF!</definedName>
    <definedName name="____EXC6" localSheetId="2">#REF!</definedName>
    <definedName name="____EXC6" localSheetId="3">#REF!</definedName>
    <definedName name="____EXC6">#REF!</definedName>
    <definedName name="____EXC7" localSheetId="2">#REF!</definedName>
    <definedName name="____EXC7" localSheetId="3">#REF!</definedName>
    <definedName name="____EXC7">#REF!</definedName>
    <definedName name="____EXC8" localSheetId="2">#REF!</definedName>
    <definedName name="____EXC8" localSheetId="3">#REF!</definedName>
    <definedName name="____EXC8">#REF!</definedName>
    <definedName name="____EXC9" localSheetId="2">#REF!</definedName>
    <definedName name="____EXC9" localSheetId="3">#REF!</definedName>
    <definedName name="____EXC9">#REF!</definedName>
    <definedName name="____ORO10" localSheetId="2">#REF!</definedName>
    <definedName name="____ORO10" localSheetId="3">#REF!</definedName>
    <definedName name="____ORO10">#REF!</definedName>
    <definedName name="____ORO11" localSheetId="2">#REF!</definedName>
    <definedName name="____ORO11" localSheetId="3">#REF!</definedName>
    <definedName name="____ORO11">#REF!</definedName>
    <definedName name="____ORO12" localSheetId="2">#REF!</definedName>
    <definedName name="____ORO12" localSheetId="3">#REF!</definedName>
    <definedName name="____ORO12">#REF!</definedName>
    <definedName name="____ORO13" localSheetId="2">#REF!</definedName>
    <definedName name="____ORO13" localSheetId="3">#REF!</definedName>
    <definedName name="____ORO13">#REF!</definedName>
    <definedName name="____ORO14" localSheetId="2">#REF!</definedName>
    <definedName name="____ORO14" localSheetId="3">#REF!</definedName>
    <definedName name="____ORO14">#REF!</definedName>
    <definedName name="____ORO15" localSheetId="2">#REF!</definedName>
    <definedName name="____ORO15" localSheetId="3">#REF!</definedName>
    <definedName name="____ORO15">#REF!</definedName>
    <definedName name="____ORO16" localSheetId="2">#REF!</definedName>
    <definedName name="____ORO16" localSheetId="3">#REF!</definedName>
    <definedName name="____ORO16">#REF!</definedName>
    <definedName name="____ORO17" localSheetId="2">#REF!</definedName>
    <definedName name="____ORO17" localSheetId="3">#REF!</definedName>
    <definedName name="____ORO17">#REF!</definedName>
    <definedName name="____ORO18" localSheetId="2">#REF!</definedName>
    <definedName name="____ORO18" localSheetId="3">#REF!</definedName>
    <definedName name="____ORO18">#REF!</definedName>
    <definedName name="____ORO19" localSheetId="2">#REF!</definedName>
    <definedName name="____ORO19" localSheetId="3">#REF!</definedName>
    <definedName name="____ORO19">#REF!</definedName>
    <definedName name="____PMT5671" localSheetId="2">[2]MEMORIAS!#REF!</definedName>
    <definedName name="____PMT5671" localSheetId="3">[2]MEMORIAS!#REF!</definedName>
    <definedName name="____PMT5671">[2]MEMORIAS!#REF!</definedName>
    <definedName name="____PMT5805" localSheetId="2">[2]MEMORIAS!#REF!</definedName>
    <definedName name="____PMT5805" localSheetId="3">[2]MEMORIAS!#REF!</definedName>
    <definedName name="____PMT5805">[2]MEMORIAS!#REF!</definedName>
    <definedName name="____PMT5806" localSheetId="2">[2]MEMORIAS!#REF!</definedName>
    <definedName name="____PMT5806" localSheetId="3">[2]MEMORIAS!#REF!</definedName>
    <definedName name="____PMT5806">[2]MEMORIAS!#REF!</definedName>
    <definedName name="____PMT5815" localSheetId="2">[2]MEMORIAS!#REF!</definedName>
    <definedName name="____PMT5815" localSheetId="3">[2]MEMORIAS!#REF!</definedName>
    <definedName name="____PMT5815">[2]MEMORIAS!#REF!</definedName>
    <definedName name="____PMT5820" localSheetId="2">[2]MEMORIAS!#REF!</definedName>
    <definedName name="____PMT5820" localSheetId="3">[2]MEMORIAS!#REF!</definedName>
    <definedName name="____PMT5820">[2]MEMORIAS!#REF!</definedName>
    <definedName name="____r" localSheetId="2">#REF!</definedName>
    <definedName name="____r" localSheetId="3">#REF!</definedName>
    <definedName name="____r">#REF!</definedName>
    <definedName name="____rc" localSheetId="3">#REF!</definedName>
    <definedName name="____rc">#REF!</definedName>
    <definedName name="____SAL1" localSheetId="2">#REF!</definedName>
    <definedName name="____SAL1" localSheetId="3">#REF!</definedName>
    <definedName name="____SAL1">#REF!</definedName>
    <definedName name="____SBC1">[5]INV!$A$12:$D$15</definedName>
    <definedName name="____SBC3">[5]INV!$F$12:$I$15</definedName>
    <definedName name="____SBC5">[5]INV!$K$12:$N$15</definedName>
    <definedName name="____tab1" localSheetId="2">#REF!</definedName>
    <definedName name="____tab1" localSheetId="3">#REF!</definedName>
    <definedName name="____tab1">#REF!</definedName>
    <definedName name="____tab2" localSheetId="2">#REF!</definedName>
    <definedName name="____tab2" localSheetId="3">#REF!</definedName>
    <definedName name="____tab2">#REF!</definedName>
    <definedName name="____tab3" localSheetId="2">#REF!</definedName>
    <definedName name="____tab3" localSheetId="3">#REF!</definedName>
    <definedName name="____tab3">#REF!</definedName>
    <definedName name="____TAB4" localSheetId="2">#REF!</definedName>
    <definedName name="____TAB4" localSheetId="3">#REF!</definedName>
    <definedName name="____TAB4">#REF!</definedName>
    <definedName name="____Vol1">[4]Item!$A:$D</definedName>
    <definedName name="___A17000" localSheetId="3">#REF!</definedName>
    <definedName name="___A17000">#REF!</definedName>
    <definedName name="___A20000" localSheetId="3">#REF!</definedName>
    <definedName name="___A20000">#REF!</definedName>
    <definedName name="___A30000" localSheetId="3">#REF!</definedName>
    <definedName name="___A30000">#REF!</definedName>
    <definedName name="___AFC1">[5]INV!$A$25:$D$28</definedName>
    <definedName name="___AFC3">[5]INV!$F$25:$I$28</definedName>
    <definedName name="___AFC5">[5]INV!$K$25:$N$28</definedName>
    <definedName name="___aiu2">[3]AIU!$J$105</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EST1" localSheetId="2">#REF!</definedName>
    <definedName name="___EST1" localSheetId="3">#REF!</definedName>
    <definedName name="___EST1">#REF!</definedName>
    <definedName name="___EST10" localSheetId="2">#REF!</definedName>
    <definedName name="___EST10" localSheetId="3">#REF!</definedName>
    <definedName name="___EST10">#REF!</definedName>
    <definedName name="___EST11" localSheetId="2">#REF!</definedName>
    <definedName name="___EST11" localSheetId="3">#REF!</definedName>
    <definedName name="___EST11">#REF!</definedName>
    <definedName name="___EST12" localSheetId="2">#REF!</definedName>
    <definedName name="___EST12" localSheetId="3">#REF!</definedName>
    <definedName name="___EST12">#REF!</definedName>
    <definedName name="___EST13" localSheetId="2">#REF!</definedName>
    <definedName name="___EST13" localSheetId="3">#REF!</definedName>
    <definedName name="___EST13">#REF!</definedName>
    <definedName name="___EST14" localSheetId="2">#REF!</definedName>
    <definedName name="___EST14" localSheetId="3">#REF!</definedName>
    <definedName name="___EST14">#REF!</definedName>
    <definedName name="___EST15" localSheetId="2">#REF!</definedName>
    <definedName name="___EST15" localSheetId="3">#REF!</definedName>
    <definedName name="___EST15">#REF!</definedName>
    <definedName name="___EST16" localSheetId="2">#REF!</definedName>
    <definedName name="___EST16" localSheetId="3">#REF!</definedName>
    <definedName name="___EST16">#REF!</definedName>
    <definedName name="___EST17" localSheetId="2">#REF!</definedName>
    <definedName name="___EST17" localSheetId="3">#REF!</definedName>
    <definedName name="___EST17">#REF!</definedName>
    <definedName name="___EST18" localSheetId="2">#REF!</definedName>
    <definedName name="___EST18" localSheetId="3">#REF!</definedName>
    <definedName name="___EST18">#REF!</definedName>
    <definedName name="___EST19" localSheetId="2">#REF!</definedName>
    <definedName name="___EST19" localSheetId="3">#REF!</definedName>
    <definedName name="___EST19">#REF!</definedName>
    <definedName name="___EST2" localSheetId="2">#REF!</definedName>
    <definedName name="___EST2" localSheetId="3">#REF!</definedName>
    <definedName name="___EST2">#REF!</definedName>
    <definedName name="___EST3" localSheetId="2">#REF!</definedName>
    <definedName name="___EST3" localSheetId="3">#REF!</definedName>
    <definedName name="___EST3">#REF!</definedName>
    <definedName name="___EST4" localSheetId="2">#REF!</definedName>
    <definedName name="___EST4" localSheetId="3">#REF!</definedName>
    <definedName name="___EST4">#REF!</definedName>
    <definedName name="___EST5" localSheetId="2">#REF!</definedName>
    <definedName name="___EST5" localSheetId="3">#REF!</definedName>
    <definedName name="___EST5">#REF!</definedName>
    <definedName name="___EST6" localSheetId="2">#REF!</definedName>
    <definedName name="___EST6" localSheetId="3">#REF!</definedName>
    <definedName name="___EST6">#REF!</definedName>
    <definedName name="___EST7" localSheetId="2">#REF!</definedName>
    <definedName name="___EST7" localSheetId="3">#REF!</definedName>
    <definedName name="___EST7">#REF!</definedName>
    <definedName name="___EST8" localSheetId="2">#REF!</definedName>
    <definedName name="___EST8" localSheetId="3">#REF!</definedName>
    <definedName name="___EST8">#REF!</definedName>
    <definedName name="___EST9" localSheetId="2">#REF!</definedName>
    <definedName name="___EST9" localSheetId="3">#REF!</definedName>
    <definedName name="___EST9">#REF!</definedName>
    <definedName name="___ETR13" localSheetId="2">#REF!</definedName>
    <definedName name="___ETR13" localSheetId="3">#REF!</definedName>
    <definedName name="___ETR13">#REF!</definedName>
    <definedName name="___EXC1" localSheetId="2">#REF!</definedName>
    <definedName name="___EXC1" localSheetId="3">#REF!</definedName>
    <definedName name="___EXC1">#REF!</definedName>
    <definedName name="___EXC10" localSheetId="2">#REF!</definedName>
    <definedName name="___EXC10" localSheetId="3">#REF!</definedName>
    <definedName name="___EXC10">#REF!</definedName>
    <definedName name="___EXC11" localSheetId="2">#REF!</definedName>
    <definedName name="___EXC11" localSheetId="3">#REF!</definedName>
    <definedName name="___EXC11">#REF!</definedName>
    <definedName name="___EXC12" localSheetId="2">#REF!</definedName>
    <definedName name="___EXC12" localSheetId="3">#REF!</definedName>
    <definedName name="___EXC12">#REF!</definedName>
    <definedName name="___EXC2" localSheetId="2">#REF!</definedName>
    <definedName name="___EXC2" localSheetId="3">#REF!</definedName>
    <definedName name="___EXC2">#REF!</definedName>
    <definedName name="___EXC3" localSheetId="2">#REF!</definedName>
    <definedName name="___EXC3" localSheetId="3">#REF!</definedName>
    <definedName name="___EXC3">#REF!</definedName>
    <definedName name="___EXC4" localSheetId="2">#REF!</definedName>
    <definedName name="___EXC4" localSheetId="3">#REF!</definedName>
    <definedName name="___EXC4">#REF!</definedName>
    <definedName name="___EXC5" localSheetId="2">#REF!</definedName>
    <definedName name="___EXC5" localSheetId="3">#REF!</definedName>
    <definedName name="___EXC5">#REF!</definedName>
    <definedName name="___EXC6" localSheetId="2">#REF!</definedName>
    <definedName name="___EXC6" localSheetId="3">#REF!</definedName>
    <definedName name="___EXC6">#REF!</definedName>
    <definedName name="___EXC7" localSheetId="2">#REF!</definedName>
    <definedName name="___EXC7" localSheetId="3">#REF!</definedName>
    <definedName name="___EXC7">#REF!</definedName>
    <definedName name="___EXC8" localSheetId="2">#REF!</definedName>
    <definedName name="___EXC8" localSheetId="3">#REF!</definedName>
    <definedName name="___EXC8">#REF!</definedName>
    <definedName name="___EXC9" localSheetId="2">#REF!</definedName>
    <definedName name="___EXC9" localSheetId="3">#REF!</definedName>
    <definedName name="___EXC9">#REF!</definedName>
    <definedName name="___ORO10" localSheetId="2">#REF!</definedName>
    <definedName name="___ORO10" localSheetId="3">#REF!</definedName>
    <definedName name="___ORO10">#REF!</definedName>
    <definedName name="___ORO11" localSheetId="2">#REF!</definedName>
    <definedName name="___ORO11" localSheetId="3">#REF!</definedName>
    <definedName name="___ORO11">#REF!</definedName>
    <definedName name="___ORO12" localSheetId="2">#REF!</definedName>
    <definedName name="___ORO12" localSheetId="3">#REF!</definedName>
    <definedName name="___ORO12">#REF!</definedName>
    <definedName name="___ORO13" localSheetId="2">#REF!</definedName>
    <definedName name="___ORO13" localSheetId="3">#REF!</definedName>
    <definedName name="___ORO13">#REF!</definedName>
    <definedName name="___ORO14" localSheetId="2">#REF!</definedName>
    <definedName name="___ORO14" localSheetId="3">#REF!</definedName>
    <definedName name="___ORO14">#REF!</definedName>
    <definedName name="___ORO15" localSheetId="2">#REF!</definedName>
    <definedName name="___ORO15" localSheetId="3">#REF!</definedName>
    <definedName name="___ORO15">#REF!</definedName>
    <definedName name="___ORO16" localSheetId="2">#REF!</definedName>
    <definedName name="___ORO16" localSheetId="3">#REF!</definedName>
    <definedName name="___ORO16">#REF!</definedName>
    <definedName name="___ORO17" localSheetId="2">#REF!</definedName>
    <definedName name="___ORO17" localSheetId="3">#REF!</definedName>
    <definedName name="___ORO17">#REF!</definedName>
    <definedName name="___ORO18" localSheetId="2">#REF!</definedName>
    <definedName name="___ORO18" localSheetId="3">#REF!</definedName>
    <definedName name="___ORO18">#REF!</definedName>
    <definedName name="___ORO19" localSheetId="2">#REF!</definedName>
    <definedName name="___ORO19" localSheetId="3">#REF!</definedName>
    <definedName name="___ORO19">#REF!</definedName>
    <definedName name="___PMT5671" localSheetId="2">[2]MEMORIAS!#REF!</definedName>
    <definedName name="___PMT5671" localSheetId="3">[2]MEMORIAS!#REF!</definedName>
    <definedName name="___PMT5671">[2]MEMORIAS!#REF!</definedName>
    <definedName name="___PMT5805" localSheetId="2">[2]MEMORIAS!#REF!</definedName>
    <definedName name="___PMT5805" localSheetId="3">[2]MEMORIAS!#REF!</definedName>
    <definedName name="___PMT5805">[2]MEMORIAS!#REF!</definedName>
    <definedName name="___PMT5806" localSheetId="2">[2]MEMORIAS!#REF!</definedName>
    <definedName name="___PMT5806" localSheetId="3">[2]MEMORIAS!#REF!</definedName>
    <definedName name="___PMT5806">[2]MEMORIAS!#REF!</definedName>
    <definedName name="___PMT5815" localSheetId="2">[2]MEMORIAS!#REF!</definedName>
    <definedName name="___PMT5815" localSheetId="3">[2]MEMORIAS!#REF!</definedName>
    <definedName name="___PMT5815">[2]MEMORIAS!#REF!</definedName>
    <definedName name="___PMT5820" localSheetId="2">[2]MEMORIAS!#REF!</definedName>
    <definedName name="___PMT5820" localSheetId="3">[2]MEMORIAS!#REF!</definedName>
    <definedName name="___PMT5820">[2]MEMORIAS!#REF!</definedName>
    <definedName name="___r" localSheetId="2">#REF!</definedName>
    <definedName name="___r" localSheetId="3">#REF!</definedName>
    <definedName name="___r">#REF!</definedName>
    <definedName name="___rc" localSheetId="3">#REF!</definedName>
    <definedName name="___rc">#REF!</definedName>
    <definedName name="___SBC1">[5]INV!$A$12:$D$15</definedName>
    <definedName name="___SBC3">[5]INV!$F$12:$I$15</definedName>
    <definedName name="___SBC5">[5]INV!$K$12:$N$15</definedName>
    <definedName name="___tab1" localSheetId="2">#REF!</definedName>
    <definedName name="___tab1" localSheetId="3">#REF!</definedName>
    <definedName name="___tab1">#REF!</definedName>
    <definedName name="___tab2" localSheetId="2">#REF!</definedName>
    <definedName name="___tab2" localSheetId="3">#REF!</definedName>
    <definedName name="___tab2">#REF!</definedName>
    <definedName name="___tab3" localSheetId="2">#REF!</definedName>
    <definedName name="___tab3" localSheetId="3">#REF!</definedName>
    <definedName name="___tab3">#REF!</definedName>
    <definedName name="___TAB4" localSheetId="2">#REF!</definedName>
    <definedName name="___TAB4" localSheetId="3">#REF!</definedName>
    <definedName name="___TAB4">#REF!</definedName>
    <definedName name="___Vol1">[4]Item!$A:$D</definedName>
    <definedName name="__1Excel_BuiltIn_Print_Area_1_1_1" localSheetId="2">#REF!</definedName>
    <definedName name="__1Excel_BuiltIn_Print_Area_1_1_1" localSheetId="3">#REF!</definedName>
    <definedName name="__1Excel_BuiltIn_Print_Area_1_1_1">#REF!</definedName>
    <definedName name="__2Excel_BuiltIn_Print_Titles_1_1_1_1" localSheetId="2">#REF!</definedName>
    <definedName name="__2Excel_BuiltIn_Print_Titles_1_1_1_1" localSheetId="3">#REF!</definedName>
    <definedName name="__2Excel_BuiltIn_Print_Titles_1_1_1_1">#REF!</definedName>
    <definedName name="__A17000" localSheetId="3">#REF!</definedName>
    <definedName name="__A17000">#REF!</definedName>
    <definedName name="__A20000" localSheetId="3">#REF!</definedName>
    <definedName name="__A20000">#REF!</definedName>
    <definedName name="__A30000" localSheetId="3">#REF!</definedName>
    <definedName name="__A30000">#REF!</definedName>
    <definedName name="__AFC1">[5]INV!$A$25:$D$28</definedName>
    <definedName name="__AFC3">[5]INV!$F$25:$I$28</definedName>
    <definedName name="__AFC5">[5]INV!$K$25:$N$28</definedName>
    <definedName name="__aiu2">[3]AIU!$J$105</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EST1" localSheetId="2">#REF!</definedName>
    <definedName name="__EST1" localSheetId="3">#REF!</definedName>
    <definedName name="__EST1">#REF!</definedName>
    <definedName name="__EST10" localSheetId="2">#REF!</definedName>
    <definedName name="__EST10" localSheetId="3">#REF!</definedName>
    <definedName name="__EST10">#REF!</definedName>
    <definedName name="__EST11" localSheetId="2">#REF!</definedName>
    <definedName name="__EST11" localSheetId="3">#REF!</definedName>
    <definedName name="__EST11">#REF!</definedName>
    <definedName name="__EST12" localSheetId="2">#REF!</definedName>
    <definedName name="__EST12" localSheetId="3">#REF!</definedName>
    <definedName name="__EST12">#REF!</definedName>
    <definedName name="__EST13" localSheetId="2">#REF!</definedName>
    <definedName name="__EST13" localSheetId="3">#REF!</definedName>
    <definedName name="__EST13">#REF!</definedName>
    <definedName name="__EST14" localSheetId="2">#REF!</definedName>
    <definedName name="__EST14" localSheetId="3">#REF!</definedName>
    <definedName name="__EST14">#REF!</definedName>
    <definedName name="__EST15" localSheetId="2">#REF!</definedName>
    <definedName name="__EST15" localSheetId="3">#REF!</definedName>
    <definedName name="__EST15">#REF!</definedName>
    <definedName name="__EST16" localSheetId="2">#REF!</definedName>
    <definedName name="__EST16" localSheetId="3">#REF!</definedName>
    <definedName name="__EST16">#REF!</definedName>
    <definedName name="__EST17" localSheetId="2">#REF!</definedName>
    <definedName name="__EST17" localSheetId="3">#REF!</definedName>
    <definedName name="__EST17">#REF!</definedName>
    <definedName name="__EST18" localSheetId="2">#REF!</definedName>
    <definedName name="__EST18" localSheetId="3">#REF!</definedName>
    <definedName name="__EST18">#REF!</definedName>
    <definedName name="__EST19" localSheetId="2">#REF!</definedName>
    <definedName name="__EST19" localSheetId="3">#REF!</definedName>
    <definedName name="__EST19">#REF!</definedName>
    <definedName name="__EST2" localSheetId="2">#REF!</definedName>
    <definedName name="__EST2" localSheetId="3">#REF!</definedName>
    <definedName name="__EST2">#REF!</definedName>
    <definedName name="__EST23" localSheetId="2">#REF!</definedName>
    <definedName name="__EST23" localSheetId="3">#REF!</definedName>
    <definedName name="__EST23">#REF!</definedName>
    <definedName name="__EST3" localSheetId="2">#REF!</definedName>
    <definedName name="__EST3" localSheetId="3">#REF!</definedName>
    <definedName name="__EST3">#REF!</definedName>
    <definedName name="__EST4" localSheetId="2">#REF!</definedName>
    <definedName name="__EST4" localSheetId="3">#REF!</definedName>
    <definedName name="__EST4">#REF!</definedName>
    <definedName name="__EST5" localSheetId="2">#REF!</definedName>
    <definedName name="__EST5" localSheetId="3">#REF!</definedName>
    <definedName name="__EST5">#REF!</definedName>
    <definedName name="__EST6" localSheetId="2">#REF!</definedName>
    <definedName name="__EST6" localSheetId="3">#REF!</definedName>
    <definedName name="__EST6">#REF!</definedName>
    <definedName name="__EST7" localSheetId="2">#REF!</definedName>
    <definedName name="__EST7" localSheetId="3">#REF!</definedName>
    <definedName name="__EST7">#REF!</definedName>
    <definedName name="__EST8" localSheetId="2">#REF!</definedName>
    <definedName name="__EST8" localSheetId="3">#REF!</definedName>
    <definedName name="__EST8">#REF!</definedName>
    <definedName name="__EST9" localSheetId="2">#REF!</definedName>
    <definedName name="__EST9" localSheetId="3">#REF!</definedName>
    <definedName name="__EST9">#REF!</definedName>
    <definedName name="__ETR13" localSheetId="2">#REF!</definedName>
    <definedName name="__ETR13" localSheetId="3">#REF!</definedName>
    <definedName name="__ETR13">#REF!</definedName>
    <definedName name="__EXC1" localSheetId="2">#REF!</definedName>
    <definedName name="__EXC1" localSheetId="3">#REF!</definedName>
    <definedName name="__EXC1">#REF!</definedName>
    <definedName name="__EXC10" localSheetId="2">#REF!</definedName>
    <definedName name="__EXC10" localSheetId="3">#REF!</definedName>
    <definedName name="__EXC10">#REF!</definedName>
    <definedName name="__EXC11" localSheetId="2">#REF!</definedName>
    <definedName name="__EXC11" localSheetId="3">#REF!</definedName>
    <definedName name="__EXC11">#REF!</definedName>
    <definedName name="__EXC12" localSheetId="2">#REF!</definedName>
    <definedName name="__EXC12" localSheetId="3">#REF!</definedName>
    <definedName name="__EXC12">#REF!</definedName>
    <definedName name="__EXC2" localSheetId="2">#REF!</definedName>
    <definedName name="__EXC2" localSheetId="3">#REF!</definedName>
    <definedName name="__EXC2">#REF!</definedName>
    <definedName name="__EXC3" localSheetId="2">#REF!</definedName>
    <definedName name="__EXC3" localSheetId="3">#REF!</definedName>
    <definedName name="__EXC3">#REF!</definedName>
    <definedName name="__EXC4" localSheetId="2">#REF!</definedName>
    <definedName name="__EXC4" localSheetId="3">#REF!</definedName>
    <definedName name="__EXC4">#REF!</definedName>
    <definedName name="__EXC5" localSheetId="2">#REF!</definedName>
    <definedName name="__EXC5" localSheetId="3">#REF!</definedName>
    <definedName name="__EXC5">#REF!</definedName>
    <definedName name="__EXC6" localSheetId="2">#REF!</definedName>
    <definedName name="__EXC6" localSheetId="3">#REF!</definedName>
    <definedName name="__EXC6">#REF!</definedName>
    <definedName name="__EXC7" localSheetId="2">#REF!</definedName>
    <definedName name="__EXC7" localSheetId="3">#REF!</definedName>
    <definedName name="__EXC7">#REF!</definedName>
    <definedName name="__EXC8" localSheetId="2">#REF!</definedName>
    <definedName name="__EXC8" localSheetId="3">#REF!</definedName>
    <definedName name="__EXC8">#REF!</definedName>
    <definedName name="__EXC9" localSheetId="2">#REF!</definedName>
    <definedName name="__EXC9" localSheetId="3">#REF!</definedName>
    <definedName name="__EXC9">#REF!</definedName>
    <definedName name="__ORO10" localSheetId="2">#REF!</definedName>
    <definedName name="__ORO10" localSheetId="3">#REF!</definedName>
    <definedName name="__ORO10">#REF!</definedName>
    <definedName name="__ORO11" localSheetId="2">#REF!</definedName>
    <definedName name="__ORO11" localSheetId="3">#REF!</definedName>
    <definedName name="__ORO11">#REF!</definedName>
    <definedName name="__ORO12" localSheetId="2">#REF!</definedName>
    <definedName name="__ORO12" localSheetId="3">#REF!</definedName>
    <definedName name="__ORO12">#REF!</definedName>
    <definedName name="__ORO13" localSheetId="2">#REF!</definedName>
    <definedName name="__ORO13" localSheetId="3">#REF!</definedName>
    <definedName name="__ORO13">#REF!</definedName>
    <definedName name="__ORO14" localSheetId="2">#REF!</definedName>
    <definedName name="__ORO14" localSheetId="3">#REF!</definedName>
    <definedName name="__ORO14">#REF!</definedName>
    <definedName name="__ORO15" localSheetId="2">#REF!</definedName>
    <definedName name="__ORO15" localSheetId="3">#REF!</definedName>
    <definedName name="__ORO15">#REF!</definedName>
    <definedName name="__ORO16" localSheetId="2">#REF!</definedName>
    <definedName name="__ORO16" localSheetId="3">#REF!</definedName>
    <definedName name="__ORO16">#REF!</definedName>
    <definedName name="__ORO17" localSheetId="2">#REF!</definedName>
    <definedName name="__ORO17" localSheetId="3">#REF!</definedName>
    <definedName name="__ORO17">#REF!</definedName>
    <definedName name="__ORO18" localSheetId="2">#REF!</definedName>
    <definedName name="__ORO18" localSheetId="3">#REF!</definedName>
    <definedName name="__ORO18">#REF!</definedName>
    <definedName name="__ORO19" localSheetId="2">#REF!</definedName>
    <definedName name="__ORO19" localSheetId="3">#REF!</definedName>
    <definedName name="__ORO19">#REF!</definedName>
    <definedName name="__PMT5671" localSheetId="2">[2]MEMORIAS!#REF!</definedName>
    <definedName name="__PMT5671" localSheetId="3">[2]MEMORIAS!#REF!</definedName>
    <definedName name="__PMT5671">[2]MEMORIAS!#REF!</definedName>
    <definedName name="__PMT5805" localSheetId="2">[2]MEMORIAS!#REF!</definedName>
    <definedName name="__PMT5805" localSheetId="3">[2]MEMORIAS!#REF!</definedName>
    <definedName name="__PMT5805">[2]MEMORIAS!#REF!</definedName>
    <definedName name="__PMT5806" localSheetId="2">[2]MEMORIAS!#REF!</definedName>
    <definedName name="__PMT5806" localSheetId="3">[2]MEMORIAS!#REF!</definedName>
    <definedName name="__PMT5806">[2]MEMORIAS!#REF!</definedName>
    <definedName name="__PMT5815" localSheetId="2">[2]MEMORIAS!#REF!</definedName>
    <definedName name="__PMT5815" localSheetId="3">[2]MEMORIAS!#REF!</definedName>
    <definedName name="__PMT5815">[2]MEMORIAS!#REF!</definedName>
    <definedName name="__PMT5820" localSheetId="2">[2]MEMORIAS!#REF!</definedName>
    <definedName name="__PMT5820" localSheetId="3">[2]MEMORIAS!#REF!</definedName>
    <definedName name="__PMT5820">[2]MEMORIAS!#REF!</definedName>
    <definedName name="__r" localSheetId="2">#REF!</definedName>
    <definedName name="__r" localSheetId="3">#REF!</definedName>
    <definedName name="__r">#REF!</definedName>
    <definedName name="__rc" localSheetId="3">#REF!</definedName>
    <definedName name="__rc">#REF!</definedName>
    <definedName name="__SBC1">[5]INV!$A$12:$D$15</definedName>
    <definedName name="__SBC3">[5]INV!$F$12:$I$15</definedName>
    <definedName name="__SBC5">[5]INV!$K$12:$N$15</definedName>
    <definedName name="__tab1" localSheetId="2">#REF!</definedName>
    <definedName name="__tab1" localSheetId="3">#REF!</definedName>
    <definedName name="__tab1">#REF!</definedName>
    <definedName name="__tab2" localSheetId="2">#REF!</definedName>
    <definedName name="__tab2" localSheetId="3">#REF!</definedName>
    <definedName name="__tab2">#REF!</definedName>
    <definedName name="__tab3" localSheetId="2">#REF!</definedName>
    <definedName name="__tab3" localSheetId="3">#REF!</definedName>
    <definedName name="__tab3">#REF!</definedName>
    <definedName name="__TAB4" localSheetId="2">#REF!</definedName>
    <definedName name="__TAB4" localSheetId="3">#REF!</definedName>
    <definedName name="__TAB4">#REF!</definedName>
    <definedName name="__Vol1">[4]Item!$A:$D</definedName>
    <definedName name="_19Excel_BuiltIn_Print_Area_1_1_1" localSheetId="2">#REF!</definedName>
    <definedName name="_19Excel_BuiltIn_Print_Area_1_1_1" localSheetId="3">#REF!</definedName>
    <definedName name="_19Excel_BuiltIn_Print_Area_1_1_1">#REF!</definedName>
    <definedName name="_1Excel_BuiltIn_Print_Area_1_1" localSheetId="2">#REF!</definedName>
    <definedName name="_1Excel_BuiltIn_Print_Area_1_1" localSheetId="3">#REF!</definedName>
    <definedName name="_1Excel_BuiltIn_Print_Area_1_1">#REF!</definedName>
    <definedName name="_1Excel_BuiltIn_Print_Area_1_1_1" localSheetId="2">#REF!</definedName>
    <definedName name="_1Excel_BuiltIn_Print_Area_1_1_1" localSheetId="3">#REF!</definedName>
    <definedName name="_1Excel_BuiltIn_Print_Area_1_1_1">#REF!</definedName>
    <definedName name="_25Excel_BuiltIn_Print_Titles_1_1_1_1" localSheetId="2">#REF!</definedName>
    <definedName name="_25Excel_BuiltIn_Print_Titles_1_1_1_1" localSheetId="3">#REF!</definedName>
    <definedName name="_25Excel_BuiltIn_Print_Titles_1_1_1_1">#REF!</definedName>
    <definedName name="_2Excel_BuiltIn_Print_Titles_1_1_1_1" localSheetId="2">#REF!</definedName>
    <definedName name="_2Excel_BuiltIn_Print_Titles_1_1_1_1" localSheetId="3">#REF!</definedName>
    <definedName name="_2Excel_BuiltIn_Print_Titles_1_1_1_1">#REF!</definedName>
    <definedName name="_A17000" localSheetId="3">#REF!</definedName>
    <definedName name="_A17000">#REF!</definedName>
    <definedName name="_A20000" localSheetId="3">#REF!</definedName>
    <definedName name="_A20000">#REF!</definedName>
    <definedName name="_A30000" localSheetId="3">#REF!</definedName>
    <definedName name="_A30000">#REF!</definedName>
    <definedName name="_AFC1">[5]INV!$A$25:$D$28</definedName>
    <definedName name="_AFC3">[5]INV!$F$25:$I$28</definedName>
    <definedName name="_AFC5">[5]INV!$K$25:$N$28</definedName>
    <definedName name="_aiu2">[3]AIU!$J$105</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2" localSheetId="3">#REF!</definedName>
    <definedName name="_CAL2">#REF!</definedName>
    <definedName name="_EST1" localSheetId="2">#REF!</definedName>
    <definedName name="_EST1" localSheetId="3">#REF!</definedName>
    <definedName name="_EST1">#REF!</definedName>
    <definedName name="_EST10" localSheetId="2">#REF!</definedName>
    <definedName name="_EST10" localSheetId="3">#REF!</definedName>
    <definedName name="_EST10">#REF!</definedName>
    <definedName name="_EST11" localSheetId="2">#REF!</definedName>
    <definedName name="_EST11" localSheetId="3">#REF!</definedName>
    <definedName name="_EST11">#REF!</definedName>
    <definedName name="_EST12" localSheetId="2">#REF!</definedName>
    <definedName name="_EST12" localSheetId="3">#REF!</definedName>
    <definedName name="_EST12">#REF!</definedName>
    <definedName name="_EST13" localSheetId="2">#REF!</definedName>
    <definedName name="_EST13" localSheetId="3">#REF!</definedName>
    <definedName name="_EST13">#REF!</definedName>
    <definedName name="_EST14" localSheetId="2">#REF!</definedName>
    <definedName name="_EST14" localSheetId="3">#REF!</definedName>
    <definedName name="_EST14">#REF!</definedName>
    <definedName name="_EST15" localSheetId="2">#REF!</definedName>
    <definedName name="_EST15" localSheetId="3">#REF!</definedName>
    <definedName name="_EST15">#REF!</definedName>
    <definedName name="_EST16" localSheetId="2">#REF!</definedName>
    <definedName name="_EST16" localSheetId="3">#REF!</definedName>
    <definedName name="_EST16">#REF!</definedName>
    <definedName name="_EST17" localSheetId="2">#REF!</definedName>
    <definedName name="_EST17" localSheetId="3">#REF!</definedName>
    <definedName name="_EST17">#REF!</definedName>
    <definedName name="_EST18" localSheetId="2">#REF!</definedName>
    <definedName name="_EST18" localSheetId="3">#REF!</definedName>
    <definedName name="_EST18">#REF!</definedName>
    <definedName name="_EST19" localSheetId="2">#REF!</definedName>
    <definedName name="_EST19" localSheetId="3">#REF!</definedName>
    <definedName name="_EST19">#REF!</definedName>
    <definedName name="_EST2" localSheetId="2">#REF!</definedName>
    <definedName name="_EST2" localSheetId="3">#REF!</definedName>
    <definedName name="_EST2">#REF!</definedName>
    <definedName name="_EST23" localSheetId="2">#REF!</definedName>
    <definedName name="_EST23" localSheetId="3">#REF!</definedName>
    <definedName name="_EST23">#REF!</definedName>
    <definedName name="_EST3" localSheetId="2">#REF!</definedName>
    <definedName name="_EST3" localSheetId="3">#REF!</definedName>
    <definedName name="_EST3">#REF!</definedName>
    <definedName name="_EST4" localSheetId="2">#REF!</definedName>
    <definedName name="_EST4" localSheetId="3">#REF!</definedName>
    <definedName name="_EST4">#REF!</definedName>
    <definedName name="_EST5" localSheetId="2">#REF!</definedName>
    <definedName name="_EST5" localSheetId="3">#REF!</definedName>
    <definedName name="_EST5">#REF!</definedName>
    <definedName name="_EST6" localSheetId="2">#REF!</definedName>
    <definedName name="_EST6" localSheetId="3">#REF!</definedName>
    <definedName name="_EST6">#REF!</definedName>
    <definedName name="_EST7" localSheetId="2">#REF!</definedName>
    <definedName name="_EST7" localSheetId="3">#REF!</definedName>
    <definedName name="_EST7">#REF!</definedName>
    <definedName name="_EST8" localSheetId="2">#REF!</definedName>
    <definedName name="_EST8" localSheetId="3">#REF!</definedName>
    <definedName name="_EST8">#REF!</definedName>
    <definedName name="_EST9" localSheetId="2">#REF!</definedName>
    <definedName name="_EST9" localSheetId="3">#REF!</definedName>
    <definedName name="_EST9">#REF!</definedName>
    <definedName name="_ETR13" localSheetId="2">#REF!</definedName>
    <definedName name="_ETR13" localSheetId="3">#REF!</definedName>
    <definedName name="_ETR13">#REF!</definedName>
    <definedName name="_EXC1" localSheetId="2">#REF!</definedName>
    <definedName name="_EXC1" localSheetId="3">#REF!</definedName>
    <definedName name="_EXC1">#REF!</definedName>
    <definedName name="_EXC10" localSheetId="2">#REF!</definedName>
    <definedName name="_EXC10" localSheetId="3">#REF!</definedName>
    <definedName name="_EXC10">#REF!</definedName>
    <definedName name="_EXC11" localSheetId="2">#REF!</definedName>
    <definedName name="_EXC11" localSheetId="3">#REF!</definedName>
    <definedName name="_EXC11">#REF!</definedName>
    <definedName name="_EXC12" localSheetId="2">#REF!</definedName>
    <definedName name="_EXC12" localSheetId="3">#REF!</definedName>
    <definedName name="_EXC12">#REF!</definedName>
    <definedName name="_EXC2" localSheetId="2">#REF!</definedName>
    <definedName name="_EXC2" localSheetId="3">#REF!</definedName>
    <definedName name="_EXC2">#REF!</definedName>
    <definedName name="_EXC3" localSheetId="2">#REF!</definedName>
    <definedName name="_EXC3" localSheetId="3">#REF!</definedName>
    <definedName name="_EXC3">#REF!</definedName>
    <definedName name="_EXC4" localSheetId="2">#REF!</definedName>
    <definedName name="_EXC4" localSheetId="3">#REF!</definedName>
    <definedName name="_EXC4">#REF!</definedName>
    <definedName name="_EXC5" localSheetId="2">#REF!</definedName>
    <definedName name="_EXC5" localSheetId="3">#REF!</definedName>
    <definedName name="_EXC5">#REF!</definedName>
    <definedName name="_EXC6" localSheetId="2">#REF!</definedName>
    <definedName name="_EXC6" localSheetId="3">#REF!</definedName>
    <definedName name="_EXC6">#REF!</definedName>
    <definedName name="_EXC7" localSheetId="2">#REF!</definedName>
    <definedName name="_EXC7" localSheetId="3">#REF!</definedName>
    <definedName name="_EXC7">#REF!</definedName>
    <definedName name="_EXC8" localSheetId="2">#REF!</definedName>
    <definedName name="_EXC8" localSheetId="3">#REF!</definedName>
    <definedName name="_EXC8">#REF!</definedName>
    <definedName name="_EXC9" localSheetId="2">#REF!</definedName>
    <definedName name="_EXC9" localSheetId="3">#REF!</definedName>
    <definedName name="_EXC9">#REF!</definedName>
    <definedName name="_Fill" localSheetId="2" hidden="1">#REF!</definedName>
    <definedName name="_Fill" localSheetId="3" hidden="1">#REF!</definedName>
    <definedName name="_Fill" hidden="1">#REF!</definedName>
    <definedName name="_GEO1600">[6]INSUMOS!$D$67</definedName>
    <definedName name="_IPC2002" localSheetId="3">#REF!</definedName>
    <definedName name="_IPC2002">#REF!</definedName>
    <definedName name="_Key1" localSheetId="2" hidden="1">#REF!</definedName>
    <definedName name="_Key1" localSheetId="3" hidden="1">#REF!</definedName>
    <definedName name="_Key1" hidden="1">#REF!</definedName>
    <definedName name="_Key2" localSheetId="2" hidden="1">#REF!</definedName>
    <definedName name="_Key2" localSheetId="3" hidden="1">#REF!</definedName>
    <definedName name="_Key2" hidden="1">#REF!</definedName>
    <definedName name="_Order1" hidden="1">0</definedName>
    <definedName name="_Order2" hidden="1">255</definedName>
    <definedName name="_ORO10" localSheetId="2">#REF!</definedName>
    <definedName name="_ORO10" localSheetId="3">#REF!</definedName>
    <definedName name="_ORO10">#REF!</definedName>
    <definedName name="_ORO11" localSheetId="2">#REF!</definedName>
    <definedName name="_ORO11" localSheetId="3">#REF!</definedName>
    <definedName name="_ORO11">#REF!</definedName>
    <definedName name="_ORO12" localSheetId="2">#REF!</definedName>
    <definedName name="_ORO12" localSheetId="3">#REF!</definedName>
    <definedName name="_ORO12">#REF!</definedName>
    <definedName name="_ORO13" localSheetId="2">#REF!</definedName>
    <definedName name="_ORO13" localSheetId="3">#REF!</definedName>
    <definedName name="_ORO13">#REF!</definedName>
    <definedName name="_ORO14" localSheetId="2">#REF!</definedName>
    <definedName name="_ORO14" localSheetId="3">#REF!</definedName>
    <definedName name="_ORO14">#REF!</definedName>
    <definedName name="_ORO15" localSheetId="2">#REF!</definedName>
    <definedName name="_ORO15" localSheetId="3">#REF!</definedName>
    <definedName name="_ORO15">#REF!</definedName>
    <definedName name="_ORO16" localSheetId="2">#REF!</definedName>
    <definedName name="_ORO16" localSheetId="3">#REF!</definedName>
    <definedName name="_ORO16">#REF!</definedName>
    <definedName name="_ORO17" localSheetId="2">#REF!</definedName>
    <definedName name="_ORO17" localSheetId="3">#REF!</definedName>
    <definedName name="_ORO17">#REF!</definedName>
    <definedName name="_ORO18" localSheetId="2">#REF!</definedName>
    <definedName name="_ORO18" localSheetId="3">#REF!</definedName>
    <definedName name="_ORO18">#REF!</definedName>
    <definedName name="_ORO19" localSheetId="2">#REF!</definedName>
    <definedName name="_ORO19" localSheetId="3">#REF!</definedName>
    <definedName name="_ORO19">#REF!</definedName>
    <definedName name="_PJ50" localSheetId="3">#REF!</definedName>
    <definedName name="_PJ50">#REF!</definedName>
    <definedName name="_PMT5671" localSheetId="2">[2]MEMORIAS!#REF!</definedName>
    <definedName name="_PMT5671" localSheetId="3">[2]MEMORIAS!#REF!</definedName>
    <definedName name="_PMT5671">[2]MEMORIAS!#REF!</definedName>
    <definedName name="_PMT5805" localSheetId="2">[2]MEMORIAS!#REF!</definedName>
    <definedName name="_PMT5805" localSheetId="3">[2]MEMORIAS!#REF!</definedName>
    <definedName name="_PMT5805">[2]MEMORIAS!#REF!</definedName>
    <definedName name="_PMT5806" localSheetId="2">[2]MEMORIAS!#REF!</definedName>
    <definedName name="_PMT5806" localSheetId="3">[2]MEMORIAS!#REF!</definedName>
    <definedName name="_PMT5806">[2]MEMORIAS!#REF!</definedName>
    <definedName name="_PMT5815" localSheetId="2">[2]MEMORIAS!#REF!</definedName>
    <definedName name="_PMT5815" localSheetId="3">[2]MEMORIAS!#REF!</definedName>
    <definedName name="_PMT5815">[2]MEMORIAS!#REF!</definedName>
    <definedName name="_PMT5820" localSheetId="2">[2]MEMORIAS!#REF!</definedName>
    <definedName name="_PMT5820" localSheetId="3">[2]MEMORIAS!#REF!</definedName>
    <definedName name="_PMT5820">[2]MEMORIAS!#REF!</definedName>
    <definedName name="_r" localSheetId="2">#REF!</definedName>
    <definedName name="_r" localSheetId="3">#REF!</definedName>
    <definedName name="_r">#REF!</definedName>
    <definedName name="_R1_" localSheetId="3">#REF!</definedName>
    <definedName name="_R1_">#REF!</definedName>
    <definedName name="_rc" localSheetId="3">#REF!</definedName>
    <definedName name="_rc">#REF!</definedName>
    <definedName name="_REF37" localSheetId="3">#REF!</definedName>
    <definedName name="_REF37">#REF!</definedName>
    <definedName name="_REF60">[6]A.P.U.!$G$118</definedName>
    <definedName name="_SAL1" localSheetId="2">#REF!</definedName>
    <definedName name="_SAL1" localSheetId="3">#REF!</definedName>
    <definedName name="_SAL1">#REF!</definedName>
    <definedName name="_SBC1">[5]INV!$A$12:$D$15</definedName>
    <definedName name="_SBC3">[5]INV!$F$12:$I$15</definedName>
    <definedName name="_SBC5">[5]INV!$K$12:$N$15</definedName>
    <definedName name="_Sort" localSheetId="2" hidden="1">#REF!</definedName>
    <definedName name="_Sort" localSheetId="3" hidden="1">#REF!</definedName>
    <definedName name="_Sort" hidden="1">#REF!</definedName>
    <definedName name="_tab1" localSheetId="2">#REF!</definedName>
    <definedName name="_tab1" localSheetId="3">#REF!</definedName>
    <definedName name="_tab1">#REF!</definedName>
    <definedName name="_tab2" localSheetId="2">#REF!</definedName>
    <definedName name="_tab2" localSheetId="3">#REF!</definedName>
    <definedName name="_tab2">#REF!</definedName>
    <definedName name="_tab3" localSheetId="2">#REF!</definedName>
    <definedName name="_tab3" localSheetId="3">#REF!</definedName>
    <definedName name="_tab3">#REF!</definedName>
    <definedName name="_TAB4" localSheetId="2">#REF!</definedName>
    <definedName name="_TAB4" localSheetId="3">#REF!</definedName>
    <definedName name="_TAB4">#REF!</definedName>
    <definedName name="_VA1" localSheetId="3">#REF!</definedName>
    <definedName name="_VA1">#REF!</definedName>
    <definedName name="_VA2" localSheetId="3">#REF!</definedName>
    <definedName name="_VA2">#REF!</definedName>
    <definedName name="_VA21" localSheetId="3">#REF!</definedName>
    <definedName name="_VA21">#REF!</definedName>
    <definedName name="_Vol1">[4]Item!$A:$D</definedName>
    <definedName name="a" localSheetId="2">#REF!</definedName>
    <definedName name="a" localSheetId="3">#REF!</definedName>
    <definedName name="a">#REF!</definedName>
    <definedName name="A_impresión_IM" localSheetId="2">#REF!</definedName>
    <definedName name="A_impresión_IM" localSheetId="3">#REF!</definedName>
    <definedName name="A_impresión_IM">#REF!</definedName>
    <definedName name="AA" localSheetId="3">#REF!</definedName>
    <definedName name="AA">#REF!</definedName>
    <definedName name="AAA" localSheetId="2">#REF!</definedName>
    <definedName name="AAA" localSheetId="3">#REF!</definedName>
    <definedName name="AAA">#REF!</definedName>
    <definedName name="AAAAAAAAAA" localSheetId="2">#REF!</definedName>
    <definedName name="AAAAAAAAAA" localSheetId="3">#REF!</definedName>
    <definedName name="AAAAAAAAAA">#REF!</definedName>
    <definedName name="AAAAAAAAAAAAAAAAAAAA" localSheetId="2">#REF!</definedName>
    <definedName name="AAAAAAAAAAAAAAAAAAAA" localSheetId="3">#REF!</definedName>
    <definedName name="AAAAAAAAAAAAAAAAAAAA">#REF!</definedName>
    <definedName name="AAC">[5]AASHTO!$A$14:$F$17</definedName>
    <definedName name="AADOQUINVEH" localSheetId="2">#REF!</definedName>
    <definedName name="AADOQUINVEH" localSheetId="3">#REF!</definedName>
    <definedName name="AADOQUINVEH">#REF!</definedName>
    <definedName name="AANDENES" localSheetId="2">#REF!</definedName>
    <definedName name="AANDENES" localSheetId="3">#REF!</definedName>
    <definedName name="AANDENES">#REF!</definedName>
    <definedName name="ab" localSheetId="2">#REF!</definedName>
    <definedName name="ab" localSheetId="3">#REF!</definedName>
    <definedName name="ab">#REF!</definedName>
    <definedName name="abc" localSheetId="2">#REF!</definedName>
    <definedName name="abc" localSheetId="3">#REF!</definedName>
    <definedName name="abc">#REF!</definedName>
    <definedName name="ABG">[5]AASHTO!$A$2:$F$5</definedName>
    <definedName name="ABR" localSheetId="2">#REF!</definedName>
    <definedName name="ABR" localSheetId="3">#REF!</definedName>
    <definedName name="ABR">#REF!</definedName>
    <definedName name="ACALZADA" localSheetId="2">#REF!</definedName>
    <definedName name="ACALZADA" localSheetId="3">#REF!</definedName>
    <definedName name="ACALZADA">#REF!</definedName>
    <definedName name="AccessDatabase" hidden="1">"A:\SAIN.mdb"</definedName>
    <definedName name="Acero" localSheetId="3">#REF!</definedName>
    <definedName name="Acero">#REF!</definedName>
    <definedName name="ACERO_DE_REFUERZO_60000">'[7]Acero de 60.000psi'!$I$53</definedName>
    <definedName name="actual" localSheetId="3">'[8]ESTADO RED'!#REF!</definedName>
    <definedName name="actual">'[8]ESTADO RED'!#REF!</definedName>
    <definedName name="ad" localSheetId="3">#REF!</definedName>
    <definedName name="ad">#REF!</definedName>
    <definedName name="Adm" localSheetId="3">#REF!</definedName>
    <definedName name="Adm">[9]PRESUPUESTO!$F$404</definedName>
    <definedName name="ADMINISTRADOR">[10]CUMPLIMIENTO!$C$5</definedName>
    <definedName name="ADMINISTRADOR_VIAL__ARMANDO_SANCHEZ_SANCHEZ">[11]INDICMICROEMP!$A$20</definedName>
    <definedName name="admon">[12]DATOS!$B$16</definedName>
    <definedName name="admon1">[13]DATOS!$B$16</definedName>
    <definedName name="AGO" localSheetId="2">#REF!</definedName>
    <definedName name="AGO" localSheetId="3">#REF!</definedName>
    <definedName name="AGO">#REF!</definedName>
    <definedName name="Agregados" localSheetId="3">#REF!</definedName>
    <definedName name="Agregados">#REF!</definedName>
    <definedName name="AGUA">[6]INSUMOS!$D$4</definedName>
    <definedName name="ah" localSheetId="3">#REF!</definedName>
    <definedName name="ah">#REF!</definedName>
    <definedName name="ahe" localSheetId="3">#REF!</definedName>
    <definedName name="ahe">#REF!</definedName>
    <definedName name="aiu" localSheetId="2">#REF!</definedName>
    <definedName name="aiu" localSheetId="3">#REF!</definedName>
    <definedName name="aiu">#REF!</definedName>
    <definedName name="AIU_ADMON">[14]DATOS!$D$8</definedName>
    <definedName name="AIU_IMP">[14]DATOS!$D$9</definedName>
    <definedName name="AIU_UTIL">[14]DATOS!$D$10</definedName>
    <definedName name="aj" localSheetId="3">#REF!</definedName>
    <definedName name="aj">#REF!</definedName>
    <definedName name="Ajuste">[15]Datos!$B$11</definedName>
    <definedName name="ALAMB">[6]INSUMOS!$D$39</definedName>
    <definedName name="ALFAJ" localSheetId="3">#REF!</definedName>
    <definedName name="ALFAJ">#REF!</definedName>
    <definedName name="AMBIENTAL" localSheetId="2">#REF!</definedName>
    <definedName name="AMBIENTAL" localSheetId="3">#REF!</definedName>
    <definedName name="AMBIENTAL">#REF!</definedName>
    <definedName name="ANDAM">[6]INSUMOS!$D$146</definedName>
    <definedName name="ANDEN" localSheetId="3">#REF!</definedName>
    <definedName name="ANDEN">#REF!</definedName>
    <definedName name="ANTISB">[6]INSUMOS!$D$42</definedName>
    <definedName name="ANTONIA" localSheetId="2">IF(AU!FABIAN,Header_Row+AU!Number_of_Payments,Header_Row)</definedName>
    <definedName name="ANTONIA" localSheetId="3">IF('FACTOR PRESTACIONAL'!FABIAN,'FACTOR PRESTACIONAL'!Header_Row+'FACTOR PRESTACIONAL'!Number_of_Payments,'FACTOR PRESTACIONAL'!Header_Row)</definedName>
    <definedName name="ANTONIA">IF(FABIAN,Header_Row+Number_of_Payments,Header_Row)</definedName>
    <definedName name="año" localSheetId="3">'[8]ESTADO RED'!#REF!</definedName>
    <definedName name="año">'[8]ESTADO RED'!#REF!</definedName>
    <definedName name="año1" localSheetId="3">'[16]ESTADO RED'!#REF!</definedName>
    <definedName name="año1">'[16]ESTADO RED'!#REF!</definedName>
    <definedName name="Ao" localSheetId="2">[17]Indices!#REF!</definedName>
    <definedName name="Ao" localSheetId="3">[17]Indices!#REF!</definedName>
    <definedName name="Ao">[17]Indices!#REF!</definedName>
    <definedName name="Apar.Sanitarios" localSheetId="3">#REF!</definedName>
    <definedName name="Apar.Sanitarios">#REF!</definedName>
    <definedName name="AREA" localSheetId="2">#REF!</definedName>
    <definedName name="AREA" localSheetId="3">#REF!</definedName>
    <definedName name="AREA">#REF!</definedName>
    <definedName name="_xlnm.Print_Area" localSheetId="2">AU!$A$1:$J$31</definedName>
    <definedName name="_xlnm.Print_Area" localSheetId="3">'FACTOR PRESTACIONAL'!#REF!</definedName>
    <definedName name="_xlnm.Print_Area" localSheetId="0">PRESUPUESTO!$A$1:$H$52</definedName>
    <definedName name="AREAS_PISOS" localSheetId="3">#REF!</definedName>
    <definedName name="AREAS_PISOS">#REF!</definedName>
    <definedName name="ARENA">[18]INSUMOS!$D$185</definedName>
    <definedName name="as" localSheetId="3">#REF!</definedName>
    <definedName name="as">#REF!</definedName>
    <definedName name="ASB">[5]AASHTO!$A$8:$F$11</definedName>
    <definedName name="ATenerEnCuenta" localSheetId="2">#REF!</definedName>
    <definedName name="ATenerEnCuenta" localSheetId="3">#REF!</definedName>
    <definedName name="ATenerEnCuenta">#REF!</definedName>
    <definedName name="AU" localSheetId="2">'[19]CIRCUITOS CODENSA'!#REF!</definedName>
    <definedName name="AU" localSheetId="3">'[19]CIRCUITOS CODENSA'!#REF!</definedName>
    <definedName name="AU">'[19]CIRCUITOS CODENSA'!#REF!</definedName>
    <definedName name="aur" localSheetId="3">#REF!</definedName>
    <definedName name="aur">#REF!</definedName>
    <definedName name="AUTOPISTA" localSheetId="2">'[19]CIRCUITOS CODENSA'!#REF!</definedName>
    <definedName name="AUTOPISTA" localSheetId="3">'[19]CIRCUITOS CODENSA'!#REF!</definedName>
    <definedName name="AUTOPISTA">'[19]CIRCUITOS CODENSA'!#REF!</definedName>
    <definedName name="av" localSheetId="3">#REF!</definedName>
    <definedName name="av">#REF!</definedName>
    <definedName name="ax" localSheetId="3">#REF!</definedName>
    <definedName name="ax">#REF!</definedName>
    <definedName name="b" localSheetId="2">#REF!</definedName>
    <definedName name="b" localSheetId="3">#REF!</definedName>
    <definedName name="b">#REF!</definedName>
    <definedName name="B_impresión_IM" localSheetId="2">#REF!</definedName>
    <definedName name="B_impresión_IM" localSheetId="3">#REF!</definedName>
    <definedName name="B_impresión_IM">#REF!</definedName>
    <definedName name="BALAST">[18]INSUMOS!$D$199</definedName>
    <definedName name="BANCO" localSheetId="2">#REF!</definedName>
    <definedName name="BANCO" localSheetId="3">#REF!</definedName>
    <definedName name="BANCO">#REF!</definedName>
    <definedName name="BASBOX" localSheetId="3">#REF!</definedName>
    <definedName name="BASBOX">#REF!</definedName>
    <definedName name="BASE" localSheetId="2">#REF!</definedName>
    <definedName name="BASE" localSheetId="3">#REF!</definedName>
    <definedName name="BASE">#REF!</definedName>
    <definedName name="BASE2" localSheetId="2">#REF!</definedName>
    <definedName name="BASE2" localSheetId="3">#REF!</definedName>
    <definedName name="BASE2">#REF!</definedName>
    <definedName name="bb" localSheetId="3">#REF!</definedName>
    <definedName name="bb">#REF!</definedName>
    <definedName name="Beg_Bal" localSheetId="3">#REF!</definedName>
    <definedName name="Beg_Bal">#REF!</definedName>
    <definedName name="bgh" localSheetId="3">#REF!</definedName>
    <definedName name="bgh">#REF!</definedName>
    <definedName name="BHT" localSheetId="3">#REF!</definedName>
    <definedName name="BHT">#REF!</definedName>
    <definedName name="bimestre">'[20]ESTADO RED'!$E$8</definedName>
    <definedName name="BJHVVHGH" localSheetId="2">DATE(YEAR(Loan_Start),MONTH(Loan_Start)+Payment_Number,DAY(Loan_Start))</definedName>
    <definedName name="BJHVVHGH" localSheetId="3">DATE(YEAR('FACTOR PRESTACIONAL'!Loan_Start),MONTH('FACTOR PRESTACIONAL'!Loan_Start)+Payment_Number,DAY('FACTOR PRESTACIONAL'!Loan_Start))</definedName>
    <definedName name="BJHVVHGH">DATE(YEAR(Loan_Start),MONTH(Loan_Start)+Payment_Number,DAY(Loan_Start))</definedName>
    <definedName name="BL" localSheetId="2">'[19]CIRCUITOS CODENSA'!#REF!</definedName>
    <definedName name="BL" localSheetId="3">'[19]CIRCUITOS CODENSA'!#REF!</definedName>
    <definedName name="BL">'[19]CIRCUITOS CODENSA'!#REF!</definedName>
    <definedName name="bnm" localSheetId="3">#REF!</definedName>
    <definedName name="bnm">#REF!</definedName>
    <definedName name="BO" localSheetId="2">'[19]CIRCUITOS CODENSA'!#REF!</definedName>
    <definedName name="BO" localSheetId="3">'[19]CIRCUITOS CODENSA'!#REF!</definedName>
    <definedName name="BO">'[19]CIRCUITOS CODENSA'!#REF!</definedName>
    <definedName name="BOLARDO" localSheetId="3">#REF!</definedName>
    <definedName name="BOLARDO">#REF!</definedName>
    <definedName name="BOMBEO">[6]INSUMOS!$D$28</definedName>
    <definedName name="BUENO4006" localSheetId="3">#REF!</definedName>
    <definedName name="BUENO4006">#REF!</definedName>
    <definedName name="BUENO4006A" localSheetId="3">#REF!</definedName>
    <definedName name="BUENO4006A">#REF!</definedName>
    <definedName name="BUENO40CN01" localSheetId="3">#REF!</definedName>
    <definedName name="BUENO40CN01">#REF!</definedName>
    <definedName name="BUENO40CNA" localSheetId="3">#REF!</definedName>
    <definedName name="BUENO40CNA">#REF!</definedName>
    <definedName name="BUENO40CNB" localSheetId="3">#REF!</definedName>
    <definedName name="BUENO40CNB">#REF!</definedName>
    <definedName name="BUENO55CN01" localSheetId="3">#REF!</definedName>
    <definedName name="BUENO55CN01">#REF!</definedName>
    <definedName name="BUENO55CN03" localSheetId="3">#REF!</definedName>
    <definedName name="BUENO55CN03">#REF!</definedName>
    <definedName name="BUENO5607" localSheetId="3">#REF!</definedName>
    <definedName name="BUENO5607">#REF!</definedName>
    <definedName name="BUENOAFIR5607" localSheetId="3">#REF!</definedName>
    <definedName name="BUENOAFIR5607">#REF!</definedName>
    <definedName name="BuiltIn_Print_Area" localSheetId="3">#REF!</definedName>
    <definedName name="BuiltIn_Print_Area">#REF!</definedName>
    <definedName name="BuscHSeguim" localSheetId="3">[21]SEGUIMIENTO!$P$27:$PS$60</definedName>
    <definedName name="BuscHSeguim">[9]SEGUIMIENTO!$P$27:$PS$60</definedName>
    <definedName name="BuscHSeguim2" localSheetId="3">[21]SEGUIMIENTO!$P$29:$PS$60</definedName>
    <definedName name="BuscHSeguim2">[9]SEGUIMIENTO!$P$29:$PS$60</definedName>
    <definedName name="bw" localSheetId="3">#REF!</definedName>
    <definedName name="bw">#REF!</definedName>
    <definedName name="C_Apus" comment="Codigo Apus">'[22]1_Preliminares'!$A$26</definedName>
    <definedName name="CACM" localSheetId="3">#REF!</definedName>
    <definedName name="CACM">#REF!</definedName>
    <definedName name="Caimo" localSheetId="3">#REF!</definedName>
    <definedName name="Caimo">#REF!</definedName>
    <definedName name="Calarcá" localSheetId="3">#REF!</definedName>
    <definedName name="Calarcá">#REF!</definedName>
    <definedName name="Calidad" localSheetId="2">#REF!</definedName>
    <definedName name="Calidad" localSheetId="3">#REF!</definedName>
    <definedName name="Calidad">#REF!</definedName>
    <definedName name="Campamento" localSheetId="2">#REF!</definedName>
    <definedName name="Campamento" localSheetId="3">#REF!</definedName>
    <definedName name="Campamento">#REF!</definedName>
    <definedName name="CAMRF">[6]A.P.U.!$G$589</definedName>
    <definedName name="CANT1.1" localSheetId="2">#REF!</definedName>
    <definedName name="CANT1.1" localSheetId="3">#REF!</definedName>
    <definedName name="CANT1.1">#REF!</definedName>
    <definedName name="CANT1.2" localSheetId="2">#REF!</definedName>
    <definedName name="CANT1.2" localSheetId="3">#REF!</definedName>
    <definedName name="CANT1.2">#REF!</definedName>
    <definedName name="CANT1.3" localSheetId="2">#REF!</definedName>
    <definedName name="CANT1.3" localSheetId="3">#REF!</definedName>
    <definedName name="CANT1.3">#REF!</definedName>
    <definedName name="CANT1.5" localSheetId="2">#REF!</definedName>
    <definedName name="CANT1.5" localSheetId="3">#REF!</definedName>
    <definedName name="CANT1.5">#REF!</definedName>
    <definedName name="CANT1.6" localSheetId="2">#REF!</definedName>
    <definedName name="CANT1.6" localSheetId="3">#REF!</definedName>
    <definedName name="CANT1.6">#REF!</definedName>
    <definedName name="CANT1.7" localSheetId="2">#REF!</definedName>
    <definedName name="CANT1.7" localSheetId="3">#REF!</definedName>
    <definedName name="CANT1.7">#REF!</definedName>
    <definedName name="CANT1.9" localSheetId="2">#REF!</definedName>
    <definedName name="CANT1.9" localSheetId="3">#REF!</definedName>
    <definedName name="CANT1.9">#REF!</definedName>
    <definedName name="CANT2.11" localSheetId="2">#REF!</definedName>
    <definedName name="CANT2.11" localSheetId="3">#REF!</definedName>
    <definedName name="CANT2.11">#REF!</definedName>
    <definedName name="CANT2.12" localSheetId="2">#REF!</definedName>
    <definedName name="CANT2.12" localSheetId="3">#REF!</definedName>
    <definedName name="CANT2.12">#REF!</definedName>
    <definedName name="CANT2.2" localSheetId="2">#REF!</definedName>
    <definedName name="CANT2.2" localSheetId="3">#REF!</definedName>
    <definedName name="CANT2.2">#REF!</definedName>
    <definedName name="CANT2.3" localSheetId="2">#REF!</definedName>
    <definedName name="CANT2.3" localSheetId="3">#REF!</definedName>
    <definedName name="CANT2.3">#REF!</definedName>
    <definedName name="CANT2.4" localSheetId="2">#REF!</definedName>
    <definedName name="CANT2.4" localSheetId="3">#REF!</definedName>
    <definedName name="CANT2.4">#REF!</definedName>
    <definedName name="CANT8.1" localSheetId="2">#REF!</definedName>
    <definedName name="CANT8.1" localSheetId="3">#REF!</definedName>
    <definedName name="CANT8.1">#REF!</definedName>
    <definedName name="CANT8.2" localSheetId="2">#REF!</definedName>
    <definedName name="CANT8.2" localSheetId="3">#REF!</definedName>
    <definedName name="CANT8.2">#REF!</definedName>
    <definedName name="CANT8.3" localSheetId="2">#REF!</definedName>
    <definedName name="CANT8.3" localSheetId="3">#REF!</definedName>
    <definedName name="CANT8.3">#REF!</definedName>
    <definedName name="CANT8.4" localSheetId="2">#REF!</definedName>
    <definedName name="CANT8.4" localSheetId="3">#REF!</definedName>
    <definedName name="CANT8.4">#REF!</definedName>
    <definedName name="CANT8.5" localSheetId="2">#REF!</definedName>
    <definedName name="CANT8.5" localSheetId="3">#REF!</definedName>
    <definedName name="CANT8.5">#REF!</definedName>
    <definedName name="CANT8.6" localSheetId="2">#REF!</definedName>
    <definedName name="CANT8.6" localSheetId="3">#REF!</definedName>
    <definedName name="CANT8.6">#REF!</definedName>
    <definedName name="CANT8.7" localSheetId="2">#REF!</definedName>
    <definedName name="CANT8.7" localSheetId="3">#REF!</definedName>
    <definedName name="CANT8.7">#REF!</definedName>
    <definedName name="CAPITULO1" localSheetId="2">#REF!</definedName>
    <definedName name="CAPITULO1" localSheetId="3">#REF!</definedName>
    <definedName name="CAPITULO1">#REF!</definedName>
    <definedName name="CAPITULO10" localSheetId="2">#REF!</definedName>
    <definedName name="CAPITULO10" localSheetId="3">#REF!</definedName>
    <definedName name="CAPITULO10">#REF!</definedName>
    <definedName name="CAPITULO11" localSheetId="2">#REF!</definedName>
    <definedName name="CAPITULO11" localSheetId="3">#REF!</definedName>
    <definedName name="CAPITULO11">#REF!</definedName>
    <definedName name="CAPITULO12" localSheetId="2">#REF!</definedName>
    <definedName name="CAPITULO12" localSheetId="3">#REF!</definedName>
    <definedName name="CAPITULO12">#REF!</definedName>
    <definedName name="CAPITULO13" localSheetId="2">#REF!</definedName>
    <definedName name="CAPITULO13" localSheetId="3">#REF!</definedName>
    <definedName name="CAPITULO13">#REF!</definedName>
    <definedName name="CAPITULO14" localSheetId="2">#REF!</definedName>
    <definedName name="CAPITULO14" localSheetId="3">#REF!</definedName>
    <definedName name="CAPITULO14">#REF!</definedName>
    <definedName name="CAPITULO15" localSheetId="2">#REF!</definedName>
    <definedName name="CAPITULO15" localSheetId="3">#REF!</definedName>
    <definedName name="CAPITULO15">#REF!</definedName>
    <definedName name="CAPITULO16" localSheetId="2">#REF!</definedName>
    <definedName name="CAPITULO16" localSheetId="3">#REF!</definedName>
    <definedName name="CAPITULO16">#REF!</definedName>
    <definedName name="CAPITULO17" localSheetId="2">#REF!</definedName>
    <definedName name="CAPITULO17" localSheetId="3">#REF!</definedName>
    <definedName name="CAPITULO17">#REF!</definedName>
    <definedName name="CAPITULO18" localSheetId="2">#REF!</definedName>
    <definedName name="CAPITULO18" localSheetId="3">#REF!</definedName>
    <definedName name="CAPITULO18">#REF!</definedName>
    <definedName name="CAPITULO19" localSheetId="2">#REF!</definedName>
    <definedName name="CAPITULO19" localSheetId="3">#REF!</definedName>
    <definedName name="CAPITULO19">#REF!</definedName>
    <definedName name="CAPITULO2" localSheetId="2">#REF!</definedName>
    <definedName name="CAPITULO2" localSheetId="3">#REF!</definedName>
    <definedName name="CAPITULO2">#REF!</definedName>
    <definedName name="CAPITULO20" localSheetId="2">#REF!</definedName>
    <definedName name="CAPITULO20" localSheetId="3">#REF!</definedName>
    <definedName name="CAPITULO20">#REF!</definedName>
    <definedName name="CAPITULO21" localSheetId="2">#REF!</definedName>
    <definedName name="CAPITULO21" localSheetId="3">#REF!</definedName>
    <definedName name="CAPITULO21">#REF!</definedName>
    <definedName name="CAPITULO3" localSheetId="2">#REF!</definedName>
    <definedName name="CAPITULO3" localSheetId="3">#REF!</definedName>
    <definedName name="CAPITULO3">#REF!</definedName>
    <definedName name="CAPITULO4" localSheetId="2">#REF!</definedName>
    <definedName name="CAPITULO4" localSheetId="3">#REF!</definedName>
    <definedName name="CAPITULO4">#REF!</definedName>
    <definedName name="CAPITULO5" localSheetId="2">#REF!</definedName>
    <definedName name="CAPITULO5" localSheetId="3">#REF!</definedName>
    <definedName name="CAPITULO5">#REF!</definedName>
    <definedName name="CAPITULO6" localSheetId="2">#REF!</definedName>
    <definedName name="CAPITULO6" localSheetId="3">#REF!</definedName>
    <definedName name="CAPITULO6">#REF!</definedName>
    <definedName name="CAPITULO7" localSheetId="2">#REF!</definedName>
    <definedName name="CAPITULO7" localSheetId="3">#REF!</definedName>
    <definedName name="CAPITULO7">#REF!</definedName>
    <definedName name="CAPITULO8" localSheetId="2">#REF!</definedName>
    <definedName name="CAPITULO8" localSheetId="3">#REF!</definedName>
    <definedName name="CAPITULO8">#REF!</definedName>
    <definedName name="CAPITULO9" localSheetId="2">#REF!</definedName>
    <definedName name="CAPITULO9" localSheetId="3">#REF!</definedName>
    <definedName name="CAPITULO9">#REF!</definedName>
    <definedName name="CARLOS" localSheetId="2">DATE(YEAR(Loan_Start),MONTH(Loan_Start)+Payment_Number,DAY(Loan_Start))</definedName>
    <definedName name="CARLOS" localSheetId="3">DATE(YEAR('FACTOR PRESTACIONAL'!Loan_Start),MONTH('FACTOR PRESTACIONAL'!Loan_Start)+Payment_Number,DAY('FACTOR PRESTACIONAL'!Loan_Start))</definedName>
    <definedName name="CARLOS">DATE(YEAR(Loan_Start),MONTH(Loan_Start)+Payment_Number,DAY(Loan_Start))</definedName>
    <definedName name="carol1">'[13]precios-básicos2002'!$C$12:$C$56</definedName>
    <definedName name="Carp.Aluminio" localSheetId="3">#REF!</definedName>
    <definedName name="Carp.Aluminio">#REF!</definedName>
    <definedName name="Carp.Metalica" localSheetId="3">#REF!</definedName>
    <definedName name="Carp.Metalica">#REF!</definedName>
    <definedName name="CARRETERAS">[12]DATOS!$A$9</definedName>
    <definedName name="CASET" localSheetId="3">#REF!</definedName>
    <definedName name="CASET">#REF!</definedName>
    <definedName name="causa" localSheetId="3">#REF!</definedName>
    <definedName name="causa">#REF!</definedName>
    <definedName name="cc">[23]PERSONAL!$D$8</definedName>
    <definedName name="CCONTECH">[6]INSUMOS!$D$21</definedName>
    <definedName name="CCTO123" localSheetId="3">#REF!</definedName>
    <definedName name="CCTO123">#REF!</definedName>
    <definedName name="CCTO124" localSheetId="3">#REF!</definedName>
    <definedName name="CCTO124">#REF!</definedName>
    <definedName name="ccto210" localSheetId="3">#REF!</definedName>
    <definedName name="ccto210">#REF!</definedName>
    <definedName name="CCTOPR21">[6]INSUMOS!$D$9</definedName>
    <definedName name="CCTOPR24.5">[6]INSUMOS!$D$11</definedName>
    <definedName name="CCTOPR28">[6]INSUMOS!$D$12</definedName>
    <definedName name="cd" localSheetId="3">#REF!</definedName>
    <definedName name="cd">#REF!</definedName>
    <definedName name="CdadCalidad" localSheetId="2">#REF!</definedName>
    <definedName name="CdadCalidad" localSheetId="3">#REF!</definedName>
    <definedName name="CdadCalidad">#REF!</definedName>
    <definedName name="CdadCalidades" localSheetId="2">#REF!</definedName>
    <definedName name="CdadCalidades" localSheetId="3">#REF!</definedName>
    <definedName name="CdadCalidades">#REF!</definedName>
    <definedName name="CdadNoFactura" localSheetId="2">#REF!</definedName>
    <definedName name="CdadNoFactura" localSheetId="3">#REF!</definedName>
    <definedName name="CdadNoFactura">#REF!</definedName>
    <definedName name="CdadNoFacturables" localSheetId="2">#REF!</definedName>
    <definedName name="CdadNoFacturables" localSheetId="3">#REF!</definedName>
    <definedName name="CdadNoFacturables">#REF!</definedName>
    <definedName name="CdadProfesional" localSheetId="2">#REF!</definedName>
    <definedName name="CdadProfesional" localSheetId="3">#REF!</definedName>
    <definedName name="CdadProfesional">#REF!</definedName>
    <definedName name="CdadProfesionales" localSheetId="2">#REF!</definedName>
    <definedName name="CdadProfesionales" localSheetId="3">#REF!</definedName>
    <definedName name="CdadProfesionales">#REF!</definedName>
    <definedName name="CdadTecnico" localSheetId="2">#REF!</definedName>
    <definedName name="CdadTecnico" localSheetId="3">#REF!</definedName>
    <definedName name="CdadTecnico">#REF!</definedName>
    <definedName name="CdadTecnicos" localSheetId="2">#REF!</definedName>
    <definedName name="CdadTecnicos" localSheetId="3">#REF!</definedName>
    <definedName name="CdadTecnicos">#REF!</definedName>
    <definedName name="CDCT" localSheetId="3">[21]PRESUPUESTO!$A$2</definedName>
    <definedName name="CDCT">[9]PRESUPUESTO!$A$2</definedName>
    <definedName name="CDS_V_INDICES_CIRCUITO_CAUSA" localSheetId="2">#REF!</definedName>
    <definedName name="CDS_V_INDICES_CIRCUITO_CAUSA" localSheetId="3">#REF!</definedName>
    <definedName name="CDS_V_INDICES_CIRCUITO_CAUSA">#REF!</definedName>
    <definedName name="CDSeguim" localSheetId="3">[21]SEGUIMIENTO!$G$30</definedName>
    <definedName name="CDSeguim">[9]SEGUIMIENTO!$G$30</definedName>
    <definedName name="CEM">[6]INSUMOS!$D$55</definedName>
    <definedName name="CEMENTO">#N/A</definedName>
    <definedName name="CERCHA">[6]INSUMOS!$D$154</definedName>
    <definedName name="Cerrajeria" localSheetId="3">#REF!</definedName>
    <definedName name="Cerrajeria">#REF!</definedName>
    <definedName name="CERRAM" localSheetId="3">#REF!</definedName>
    <definedName name="CERRAM">#REF!</definedName>
    <definedName name="CICLOP">'[18]A.P.U. (2)'!$F$74</definedName>
    <definedName name="CIRCUITOS">[24]Circuitos!$C$2:$C$891</definedName>
    <definedName name="CIRCUNVALAR" localSheetId="2">#REF!</definedName>
    <definedName name="CIRCUNVALAR" localSheetId="3">#REF!</definedName>
    <definedName name="CIRCUNVALAR">#REF!</definedName>
    <definedName name="Ciudades" localSheetId="3">#REF!</definedName>
    <definedName name="Ciudades">[25]Insumos!$B$1813:$B$1912</definedName>
    <definedName name="CL" localSheetId="2">'[19]CIRCUITOS CODENSA'!#REF!</definedName>
    <definedName name="CL" localSheetId="3">'[19]CIRCUITOS CODENSA'!#REF!</definedName>
    <definedName name="CL">'[19]CIRCUITOS CODENSA'!#REF!</definedName>
    <definedName name="clase" localSheetId="3">#REF!</definedName>
    <definedName name="clase">#REF!</definedName>
    <definedName name="CLASIFTODOS">[26]INSUMOS!$AE$14866:$AE$14905</definedName>
    <definedName name="co" localSheetId="3">#REF!</definedName>
    <definedName name="co">#REF!</definedName>
    <definedName name="COBC" localSheetId="3">#REF!</definedName>
    <definedName name="COBC">#REF!</definedName>
    <definedName name="Codigo" comment="Codigo Insumo">[22]Insumos!$A$4:$A$1772</definedName>
    <definedName name="Codigo_M.Obra" comment="Mano de obra ">[22]M.Obra!$A$35:$A$43</definedName>
    <definedName name="codigos">[27]Banderas!$A:$A</definedName>
    <definedName name="COLAM20" localSheetId="3">#REF!</definedName>
    <definedName name="COLAM20">#REF!</definedName>
    <definedName name="COLAMURO" localSheetId="3">#REF!</definedName>
    <definedName name="COLAMURO">#REF!</definedName>
    <definedName name="COLCIRC">[6]A.P.U.!$G$353</definedName>
    <definedName name="COLUMNA2">[6]A.P.U.!$G$313</definedName>
    <definedName name="COLUMNETA">[6]A.P.U.!$G$597</definedName>
    <definedName name="Combustible" localSheetId="3">#REF!</definedName>
    <definedName name="Combustible">#REF!</definedName>
    <definedName name="CONCRETO_2000">'[7]Concreto de 2000 psi'!$I$53</definedName>
    <definedName name="Concretos" localSheetId="3">#REF!</definedName>
    <definedName name="Concretos">#REF!</definedName>
    <definedName name="COND" localSheetId="3">#REF!</definedName>
    <definedName name="COND">#REF!</definedName>
    <definedName name="CONDI1" localSheetId="2">#REF!</definedName>
    <definedName name="CONDI1" localSheetId="3">#REF!</definedName>
    <definedName name="CONDI1">#REF!</definedName>
    <definedName name="CONST" localSheetId="3">#REF!</definedName>
    <definedName name="CONST">#REF!</definedName>
    <definedName name="Consultor">[28]Datos!$B$3</definedName>
    <definedName name="CONTP" localSheetId="3">#REF!</definedName>
    <definedName name="CONTP">#REF!</definedName>
    <definedName name="Contrato">[28]Datos!$B$2</definedName>
    <definedName name="Coordinador">[28]Datos!$B$6</definedName>
    <definedName name="CosteoConsultoria" localSheetId="2">#REF!</definedName>
    <definedName name="CosteoConsultoria" localSheetId="3">#REF!</definedName>
    <definedName name="CosteoConsultoria">#REF!</definedName>
    <definedName name="CostoDirecto" localSheetId="2">#REF!</definedName>
    <definedName name="CostoDirecto" localSheetId="3">#REF!</definedName>
    <definedName name="CostoDirecto">#REF!</definedName>
    <definedName name="CostoDirectoObra">[29]Hoja1!$D$7</definedName>
    <definedName name="Costopérdidas" localSheetId="2">[30]Modelo!#REF!</definedName>
    <definedName name="Costopérdidas" localSheetId="3">[30]Modelo!#REF!</definedName>
    <definedName name="Costopérdidas">[30]Modelo!#REF!</definedName>
    <definedName name="CotizacionARP" localSheetId="2">#REF!</definedName>
    <definedName name="CotizacionARP" localSheetId="3">#REF!</definedName>
    <definedName name="CotizacionARP">#REF!</definedName>
    <definedName name="cp" localSheetId="3">#REF!</definedName>
    <definedName name="cp">#REF!</definedName>
    <definedName name="CPVCO22" localSheetId="3">[6]INSUMOS!#REF!</definedName>
    <definedName name="CPVCO22">[6]INSUMOS!#REF!</definedName>
    <definedName name="Criticos" localSheetId="3">#REF!</definedName>
    <definedName name="Criticos">#REF!</definedName>
    <definedName name="CronogFechaFin" localSheetId="3">[21]CRONOGRAMA!$BN$11</definedName>
    <definedName name="CronogFechaFin">[9]CRONOGRAMA!$BN$11</definedName>
    <definedName name="CronogFechaInic" localSheetId="3">[21]CRONOGRAMA!$BN$10</definedName>
    <definedName name="CronogFechaInic">[9]CRONOGRAMA!$BN$10</definedName>
    <definedName name="CT" localSheetId="2">'[19]CIRCUITOS CODENSA'!#REF!</definedName>
    <definedName name="CT" localSheetId="3">'[19]CIRCUITOS CODENSA'!#REF!</definedName>
    <definedName name="CT">'[19]CIRCUITOS CODENSA'!#REF!</definedName>
    <definedName name="CU" localSheetId="2">'[19]CIRCUITOS CODENSA'!#REF!</definedName>
    <definedName name="CU" localSheetId="3">'[19]CIRCUITOS CODENSA'!#REF!</definedName>
    <definedName name="CU">'[19]CIRCUITOS CODENSA'!#REF!</definedName>
    <definedName name="cuad1" localSheetId="2">#REF!</definedName>
    <definedName name="cuad1" localSheetId="3">#REF!</definedName>
    <definedName name="cuad1">#REF!</definedName>
    <definedName name="cuad2" localSheetId="2">#REF!</definedName>
    <definedName name="cuad2" localSheetId="3">#REF!</definedName>
    <definedName name="cuad2">#REF!</definedName>
    <definedName name="cuad3" localSheetId="2">#REF!</definedName>
    <definedName name="cuad3" localSheetId="3">#REF!</definedName>
    <definedName name="cuad3">#REF!</definedName>
    <definedName name="cuad4" localSheetId="2">#REF!</definedName>
    <definedName name="cuad4" localSheetId="3">#REF!</definedName>
    <definedName name="cuad4">#REF!</definedName>
    <definedName name="CUAD5" localSheetId="2">#REF!</definedName>
    <definedName name="CUAD5" localSheetId="3">#REF!</definedName>
    <definedName name="CUAD5">#REF!</definedName>
    <definedName name="cuado" localSheetId="2">#REF!</definedName>
    <definedName name="cuado" localSheetId="3">#REF!</definedName>
    <definedName name="cuado">#REF!</definedName>
    <definedName name="cuadrilla">[15]Cuadrillas!$C$13:$F$43</definedName>
    <definedName name="Cuadrillas" localSheetId="3">#REF!</definedName>
    <definedName name="Cuadrillas">[31]Cuadrillas!$A$11:$I$77</definedName>
    <definedName name="CUARTÓN">[6]INSUMOS!$D$64</definedName>
    <definedName name="Cubierta" localSheetId="3">#REF!</definedName>
    <definedName name="Cubierta">#REF!</definedName>
    <definedName name="cv" localSheetId="3">#REF!</definedName>
    <definedName name="cv">#REF!</definedName>
    <definedName name="cx" localSheetId="3">#REF!</definedName>
    <definedName name="cx">#REF!</definedName>
    <definedName name="D" localSheetId="2">#REF!</definedName>
    <definedName name="D" localSheetId="3">#REF!</definedName>
    <definedName name="D">#REF!</definedName>
    <definedName name="DADADAD" localSheetId="2" hidden="1">{#N/A,#N/A,TRUE,"CODIGO DEPENDENCIA"}</definedName>
    <definedName name="DADADAD" hidden="1">{#N/A,#N/A,TRUE,"CODIGO DEPENDENCIA"}</definedName>
    <definedName name="DANI">[12]ITEMS!$B$6:$B$176</definedName>
    <definedName name="Data" localSheetId="3">#REF!</definedName>
    <definedName name="Data">#REF!</definedName>
    <definedName name="Database" localSheetId="2">#REF!</definedName>
    <definedName name="Database" localSheetId="3">#REF!</definedName>
    <definedName name="Database">#REF!</definedName>
    <definedName name="Datos" localSheetId="2">#REF!</definedName>
    <definedName name="Datos" localSheetId="3">#REF!</definedName>
    <definedName name="Datos">#REF!</definedName>
    <definedName name="dc" localSheetId="3">#REF!</definedName>
    <definedName name="dc">#REF!</definedName>
    <definedName name="DCAF" localSheetId="3">#REF!</definedName>
    <definedName name="DCAF">#REF!</definedName>
    <definedName name="DCF" localSheetId="3">#REF!</definedName>
    <definedName name="DCF">#REF!</definedName>
    <definedName name="dd" localSheetId="3">#REF!</definedName>
    <definedName name="dd">#REF!</definedName>
    <definedName name="DDD" localSheetId="3">#REF!</definedName>
    <definedName name="DDD">#REF!</definedName>
    <definedName name="DDDD" localSheetId="2">IF(AU!Values_Entered,Header_Row+AU!Number_of_Payments,Header_Row)</definedName>
    <definedName name="DDDD" localSheetId="3">IF('FACTOR PRESTACIONAL'!Values_Entered,'FACTOR PRESTACIONAL'!Header_Row+'FACTOR PRESTACIONAL'!Number_of_Payments,'FACTOR PRESTACIONAL'!Header_Row)</definedName>
    <definedName name="DDDD">IF(Values_Entered,Header_Row+Number_of_Payments,Header_Row)</definedName>
    <definedName name="Decision" localSheetId="2">#REF!</definedName>
    <definedName name="Decision" localSheetId="3">#REF!</definedName>
    <definedName name="Decision">#REF!</definedName>
    <definedName name="Departamento" localSheetId="2">#REF!</definedName>
    <definedName name="Departamento" localSheetId="3">#REF!</definedName>
    <definedName name="Departamento">#REF!</definedName>
    <definedName name="DESC1">[32]ITEMS!$B$2</definedName>
    <definedName name="DESC521">[33]ITEMS!$B$522</definedName>
    <definedName name="Descrip_cuadrillas">[31]Cuadrillas!$A$15:$A$77</definedName>
    <definedName name="Descrip_equipos">[31]Equ!$A$15:$A$102</definedName>
    <definedName name="Descrip_transporte">[31]Trans!$A$18:$A$65</definedName>
    <definedName name="Descripción">[31]Mat!$A$11:$A$1041</definedName>
    <definedName name="DESCRP1">[14]DATOS!$D$2</definedName>
    <definedName name="DESCRP2">[14]DATOS!$D$3</definedName>
    <definedName name="DESM">[6]INSUMOS!$D$108</definedName>
    <definedName name="DestinoConsultoria" localSheetId="2">#REF!</definedName>
    <definedName name="DestinoConsultoria" localSheetId="3">#REF!</definedName>
    <definedName name="DestinoConsultoria">#REF!</definedName>
    <definedName name="DestinoObra" localSheetId="2">#REF!</definedName>
    <definedName name="DestinoObra" localSheetId="3">#REF!</definedName>
    <definedName name="DestinoObra">#REF!</definedName>
    <definedName name="df" localSheetId="3">#REF!</definedName>
    <definedName name="df">#REF!</definedName>
    <definedName name="dfv" localSheetId="3">#REF!</definedName>
    <definedName name="dfv">#REF!</definedName>
    <definedName name="di" localSheetId="3">#REF!</definedName>
    <definedName name="di">#REF!</definedName>
    <definedName name="DIAGON">[6]INSUMOS!$D$162</definedName>
    <definedName name="DIC" localSheetId="2">#REF!</definedName>
    <definedName name="DIC" localSheetId="3">#REF!</definedName>
    <definedName name="DIC">#REF!</definedName>
    <definedName name="DifConsultoriaFM" localSheetId="2">#REF!</definedName>
    <definedName name="DifConsultoriaFM" localSheetId="3">#REF!</definedName>
    <definedName name="DifConsultoriaFM">#REF!</definedName>
    <definedName name="DIRECTO1">[34]APU!$U$132</definedName>
    <definedName name="DIRECTO10">[34]APU!$U$681</definedName>
    <definedName name="DIRECTO100">[34]APU!$U$6171</definedName>
    <definedName name="DIRECTO101">[34]APU!$U$6232</definedName>
    <definedName name="DIRECTO102">[34]APU!$U$6293</definedName>
    <definedName name="DIRECTO103">[34]APU!$U$6354</definedName>
    <definedName name="DIRECTO104">[34]APU!$U$6415</definedName>
    <definedName name="DIRECTO105">[34]APU!$U$6476</definedName>
    <definedName name="DIRECTO11">[34]APU!$U$742</definedName>
    <definedName name="DIRECTO12">[34]APU!$U$803</definedName>
    <definedName name="DIRECTO124">[34]APU!$U$7635</definedName>
    <definedName name="DIRECTO125">[34]APU!$U$7696</definedName>
    <definedName name="DIRECTO126">[34]APU!$U$7757</definedName>
    <definedName name="DIRECTO127">[34]APU!$U$7818</definedName>
    <definedName name="DIRECTO128">[34]APU!$U$7879</definedName>
    <definedName name="DIRECTO129">[34]APU!$U$7940</definedName>
    <definedName name="DIRECTO13">[34]APU!$U$864</definedName>
    <definedName name="DIRECTO130">[34]APU!$U$8001</definedName>
    <definedName name="DIRECTO131">[34]APU!$U$8062</definedName>
    <definedName name="DIRECTO132">[34]APU!$U$8123</definedName>
    <definedName name="DIRECTO133">[34]APU!$U$8184</definedName>
    <definedName name="DIRECTO134">[34]APU!$U$8245</definedName>
    <definedName name="DIRECTO14">[34]APU!$U$925</definedName>
    <definedName name="DIRECTO15">[34]APU!$U$986</definedName>
    <definedName name="DIRECTO16">[34]APU!$U$1047</definedName>
    <definedName name="DIRECTO17">[34]APU!$U$1108</definedName>
    <definedName name="DIRECTO18">[34]APU!$U$1169</definedName>
    <definedName name="DIRECTO2">[34]APU!$U$193</definedName>
    <definedName name="DIRECTO2.10">[34]APU!$U$14889</definedName>
    <definedName name="DIRECTO2.11">[34]APU!$U$14950</definedName>
    <definedName name="DIRECTO2.12">[34]APU!$U$15011</definedName>
    <definedName name="DIRECTO2.9">[34]APU!$U$11839</definedName>
    <definedName name="DIRECTO21">[34]APU!$U$1352</definedName>
    <definedName name="DIRECTO22">[34]APU!$U$1413</definedName>
    <definedName name="DIRECTO23">[34]APU!$U$1474</definedName>
    <definedName name="DIRECTO24">[34]APU!$U$1535</definedName>
    <definedName name="DIRECTO25">[34]APU!$U$1596</definedName>
    <definedName name="DIRECTO26">[34]APU!$U$1657</definedName>
    <definedName name="DIRECTO27">[34]APU!$U$1718</definedName>
    <definedName name="DIRECTO28">[34]APU!$U$1779</definedName>
    <definedName name="DIRECTO29">[34]APU!$U$1840</definedName>
    <definedName name="DIRECTO3">[34]APU!$U$254</definedName>
    <definedName name="DIRECTO3.15">[34]APU!$U$8667</definedName>
    <definedName name="DIRECTO3.16">[34]APU!$U$8728</definedName>
    <definedName name="DIRECTO3.17">[34]APU!$U$8789</definedName>
    <definedName name="DIRECTO3.18">[34]APU!$U$8850</definedName>
    <definedName name="DIRECTO3.19">[34]APU!$U$8911</definedName>
    <definedName name="DIRECTO3.20">[34]APU!$U$8972</definedName>
    <definedName name="DIRECTO3.21">[34]APU!$U$11961</definedName>
    <definedName name="DIRECTO3.22">[34]APU!$U$14523</definedName>
    <definedName name="DIRECTO3.23">[34]APU!$U$15133</definedName>
    <definedName name="DIRECTO3.24">[34]APU!$U$16292</definedName>
    <definedName name="DIRECTO3.25">[34]APU!$U$16353</definedName>
    <definedName name="DIRECTO3.26">[34]APU!$U$16414</definedName>
    <definedName name="DIRECTO3.27">[34]APU!$U$16475</definedName>
    <definedName name="DIRECTO3.28">[34]APU!$U$16536</definedName>
    <definedName name="DIRECTO30">[34]APU!$U$1901</definedName>
    <definedName name="DIRECTO31">[34]APU!$U$1962</definedName>
    <definedName name="DIRECTO32">[34]APU!$U$2023</definedName>
    <definedName name="DIRECTO33">[34]APU!$U$2084</definedName>
    <definedName name="DIRECTO34">[34]APU!$U$2145</definedName>
    <definedName name="DIRECTO35">[34]APU!$U$2206</definedName>
    <definedName name="DIRECTO36">[34]APU!$U$2267</definedName>
    <definedName name="DIRECTO37">[34]APU!$U$2328</definedName>
    <definedName name="DIRECTO38">[34]APU!$U$2389</definedName>
    <definedName name="DIRECTO39">[34]APU!$U$2450</definedName>
    <definedName name="DIRECTO4">[34]APU!$U$315</definedName>
    <definedName name="DIRECTO4.20">[34]APU!$U$9216</definedName>
    <definedName name="DIRECTO4.21">[34]APU!$U$9277</definedName>
    <definedName name="DIRECTO4.22">[34]APU!$U$9338</definedName>
    <definedName name="DIRECTO4.23">[34]APU!$U$9399</definedName>
    <definedName name="DIRECTO4.24">[34]APU!$U$9460</definedName>
    <definedName name="DIRECTO4.25">[34]APU!$U$9521</definedName>
    <definedName name="DIRECTO4.26">[34]APU!$U$9582</definedName>
    <definedName name="DIRECTO4.27">[34]APU!$U$9643</definedName>
    <definedName name="DIRECTO4.28">[34]APU!$U$9704</definedName>
    <definedName name="DIRECTO4.29">[34]APU!$U$9765</definedName>
    <definedName name="DIRECTO4.30">[34]APU!$U$9826</definedName>
    <definedName name="DIRECTO4.31">[34]APU!$U$9887</definedName>
    <definedName name="DIRECTO4.32">[34]APU!$U$9948</definedName>
    <definedName name="DIRECTO4.33">[34]APU!$U$10009</definedName>
    <definedName name="DIRECTO4.34">[34]APU!$U$10070</definedName>
    <definedName name="DIRECTO4.35">[34]APU!$U$11595</definedName>
    <definedName name="DIRECTO4.36">[34]APU!$U$11656</definedName>
    <definedName name="DIRECTO4.37">[34]APU!$U$15987</definedName>
    <definedName name="DIRECTO4.38">[34]APU!$U$15194</definedName>
    <definedName name="DIRECTO4.39">[34]APU!$U$14279</definedName>
    <definedName name="DIRECTO4.40">[34]APU!$U$14340</definedName>
    <definedName name="DIRECTO4.41">[34]APU!$U$14401</definedName>
    <definedName name="DIRECTO4.42">[34]APU!$U$14462</definedName>
    <definedName name="DIRECTO4.43">[34]APU!$U$14584</definedName>
    <definedName name="DIRECTO4.44">[34]APU!$U$16048</definedName>
    <definedName name="DIRECTO4.45">[34]APU!$U$16109</definedName>
    <definedName name="DIRECTO4.46">[34]APU!$U$14706</definedName>
    <definedName name="DIRECTO4.47">[34]APU!$U$15926</definedName>
    <definedName name="DIRECTO4.48">[34]APU!$U$16170</definedName>
    <definedName name="DIRECTO4.49">[34]APU!$U$16231</definedName>
    <definedName name="DIRECTO4.50">[34]APU!$U$16902</definedName>
    <definedName name="DIRECTO4.51">[34]APU!$U$17634</definedName>
    <definedName name="DIRECTO4.52">[34]APU!$U$17695</definedName>
    <definedName name="DIRECTO40">[34]APU!$U$2511</definedName>
    <definedName name="DIRECTO41">[34]APU!$U$2572</definedName>
    <definedName name="DIRECTO42">[34]APU!$U$2633</definedName>
    <definedName name="DIRECTO43">[34]APU!$U$2694</definedName>
    <definedName name="DIRECTO44">[34]APU!$U$2755</definedName>
    <definedName name="DIRECTO45">[34]APU!$U$2816</definedName>
    <definedName name="DIRECTO46">[34]APU!$U$2877</definedName>
    <definedName name="DIRECTO47">[34]APU!$U$2938</definedName>
    <definedName name="DIRECTO48">[34]APU!$U$2999</definedName>
    <definedName name="DIRECTO49">[34]APU!$U$3060</definedName>
    <definedName name="DIRECTO5">[34]APU!$U$376</definedName>
    <definedName name="DIRECTO5.100">[34]APU!$U$12449</definedName>
    <definedName name="DIRECTO5.101">[34]APU!$U$12510</definedName>
    <definedName name="DIRECTO5.104">[34]APU!$U$12571</definedName>
    <definedName name="DIRECTO5.105">[34]APU!$U$12632</definedName>
    <definedName name="DIRECTO5.106">[34]APU!$U$12693</definedName>
    <definedName name="DIRECTO5.107">[34]APU!$U$12754</definedName>
    <definedName name="DIRECTO5.108">[34]APU!$U$12815</definedName>
    <definedName name="DIRECTO5.109">[34]APU!$U$12876</definedName>
    <definedName name="DIRECTO5.111">[34]APU!$U$12937</definedName>
    <definedName name="DIRECTO5.112">[34]APU!$U$12998</definedName>
    <definedName name="DIRECTO5.113">[34]APU!$U$14767</definedName>
    <definedName name="DIRECTO5.114">[34]APU!$U$14828</definedName>
    <definedName name="DIRECTO5.115">[34]APU!$U$15072</definedName>
    <definedName name="DIRECTO5.53">[34]APU!$U$10131</definedName>
    <definedName name="DIRECTO5.54">[34]APU!$U$10192</definedName>
    <definedName name="DIRECTO5.55">[34]APU!$U$10253</definedName>
    <definedName name="DIRECTO5.56">[34]APU!$U$10314</definedName>
    <definedName name="DIRECTO5.57">[34]APU!$U$10375</definedName>
    <definedName name="DIRECTO5.58">[34]APU!$U$10436</definedName>
    <definedName name="DIRECTO5.59">[34]APU!$U$10497</definedName>
    <definedName name="DIRECTO5.60">[34]APU!$U$10558</definedName>
    <definedName name="DIRECTO5.61">[34]APU!$U$10619</definedName>
    <definedName name="DIRECTO5.62">[34]APU!$U$10680</definedName>
    <definedName name="DIRECTO5.63">[34]APU!$U$10741</definedName>
    <definedName name="DIRECTO5.64">[34]APU!$U$10802</definedName>
    <definedName name="DIRECTO5.65">[34]APU!$U$10863</definedName>
    <definedName name="DIRECTO5.66">[34]APU!$U$10924</definedName>
    <definedName name="DIRECTO5.67">[34]APU!$U$10985</definedName>
    <definedName name="DIRECTO5.68">[34]APU!$U$11046</definedName>
    <definedName name="DIRECTO5.69">[34]APU!$U$11107</definedName>
    <definedName name="DIRECTO5.70">[34]APU!$U$11168</definedName>
    <definedName name="DIRECTO5.71">[34]APU!$U$11229</definedName>
    <definedName name="DIRECTO5.72">[34]APU!$U$12022</definedName>
    <definedName name="DIRECTO5.73">[34]APU!$U$12083</definedName>
    <definedName name="DIRECTO5.74">[34]APU!$U$12144</definedName>
    <definedName name="DIRECTO5.77">[34]APU!$U$12205</definedName>
    <definedName name="DIRECTO5.78">[34]APU!$U$12327</definedName>
    <definedName name="DIRECTO5.79">[34]APU!$U$12388</definedName>
    <definedName name="DIRECTO5.80">[34]APU!$U$12266</definedName>
    <definedName name="DIRECTO5.82">[34]APU!$U$14035</definedName>
    <definedName name="DIRECTO5.83">[34]APU!$U$14096</definedName>
    <definedName name="DIRECTO5.84">[34]APU!$U$13364</definedName>
    <definedName name="DIRECTO5.85">[34]APU!$U$13425</definedName>
    <definedName name="DIRECTO5.86">[34]APU!$U$13486</definedName>
    <definedName name="DIRECTO5.87">[34]APU!$U$13547</definedName>
    <definedName name="DIRECTO5.88">[34]APU!$U$13608</definedName>
    <definedName name="DIRECTO5.89">[34]APU!$U$13669</definedName>
    <definedName name="DIRECTO5.90">[34]APU!$U$13730</definedName>
    <definedName name="DIRECTO5.91">[34]APU!$U$13791</definedName>
    <definedName name="DIRECTO5.92">[34]APU!$U$13852</definedName>
    <definedName name="DIRECTO5.93">[34]APU!$U$13913</definedName>
    <definedName name="DIRECTO5.94">[34]APU!$U$13974</definedName>
    <definedName name="DIRECTO5.95">[34]APU!$U$13059</definedName>
    <definedName name="DIRECTO5.96">[34]APU!$U$13120</definedName>
    <definedName name="DIRECTO5.97">[34]APU!$U$13181</definedName>
    <definedName name="DIRECTO5.98">[34]APU!$U$13242</definedName>
    <definedName name="DIRECTO5.99">[34]APU!$U$13303</definedName>
    <definedName name="DIRECTO50">[34]APU!$U$3121</definedName>
    <definedName name="DIRECTO51">[34]APU!$U$3182</definedName>
    <definedName name="DIRECTO52">[34]APU!$U$3243</definedName>
    <definedName name="DIRECTO53">[34]APU!$U$3304</definedName>
    <definedName name="DIRECTO54">[34]APU!$U$3365</definedName>
    <definedName name="DIRECTO55">[34]APU!$U$3426</definedName>
    <definedName name="DIRECTO56">[34]APU!$U$3487</definedName>
    <definedName name="DIRECTO57">[34]APU!$U$3548</definedName>
    <definedName name="DIRECTO58">[34]APU!$U$3609</definedName>
    <definedName name="DIRECTO59">[34]APU!$U$3670</definedName>
    <definedName name="DIRECTO6">[34]APU!$U$437</definedName>
    <definedName name="DIRECTO60">[34]APU!$U$3731</definedName>
    <definedName name="DIRECTO61">[34]APU!$U$3792</definedName>
    <definedName name="DIRECTO62">[34]APU!$U$3853</definedName>
    <definedName name="DIRECTO63">[34]APU!$U$3914</definedName>
    <definedName name="DIRECTO64">[34]APU!$U$3975</definedName>
    <definedName name="DIRECTO65">[34]APU!$U$4036</definedName>
    <definedName name="DIRECTO66">[34]APU!$U$4097</definedName>
    <definedName name="DIRECTO67">[34]APU!$U$4158</definedName>
    <definedName name="DIRECTO68">[34]APU!$U$4219</definedName>
    <definedName name="DIRECTO69">[34]APU!$U$4280</definedName>
    <definedName name="DIRECTO7">[34]APU!$U$498</definedName>
    <definedName name="DIRECTO7.12">[34]APU!$U$8305</definedName>
    <definedName name="DIRECTO7.13">[34]APU!$U$8366</definedName>
    <definedName name="DIRECTO7.14">[34]APU!$U$8427</definedName>
    <definedName name="DIRECTO7.15">[34]APU!$U$8488</definedName>
    <definedName name="DIRECTO7.16">[34]APU!$U$8606</definedName>
    <definedName name="DIRECTO7.17">[34]APU!$U$11290</definedName>
    <definedName name="DIRECTO7.18">[34]APU!$U$11351</definedName>
    <definedName name="DIRECTO7.19">[34]APU!$U$11412</definedName>
    <definedName name="DIRECTO7.20">[34]APU!$U$11473</definedName>
    <definedName name="DIRECTO7.21">[34]APU!$U$11534</definedName>
    <definedName name="DIRECTO7.22">[34]APU!$U$11717</definedName>
    <definedName name="DIRECTO7.23">[34]APU!$U$11778</definedName>
    <definedName name="DIRECTO7.24">[34]APU!$U$14645</definedName>
    <definedName name="DIRECTO7.25">[34]APU!$U$15255</definedName>
    <definedName name="DIRECTO7.26">[34]APU!$U$15316</definedName>
    <definedName name="DIRECTO7.27">[34]APU!$U$15377</definedName>
    <definedName name="DIRECTO7.28">[34]APU!$U$15438</definedName>
    <definedName name="DIRECTO7.29">[34]APU!$U$15499</definedName>
    <definedName name="DIRECTO7.30">[34]APU!$U$15560</definedName>
    <definedName name="DIRECTO7.31">[34]APU!$U$15621</definedName>
    <definedName name="DIRECTO7.32">[34]APU!$U$15682</definedName>
    <definedName name="DIRECTO7.33">[34]APU!$U$15743</definedName>
    <definedName name="DIRECTO7.34">[34]APU!$U$15804</definedName>
    <definedName name="DIRECTO7.35">[34]APU!$U$15865</definedName>
    <definedName name="DIRECTO7.36">[34]APU!$U$17085</definedName>
    <definedName name="DIRECTO7.37">[34]APU!$U$17268</definedName>
    <definedName name="DIRECTO7.38">[34]APU!$U$17207</definedName>
    <definedName name="DIRECTO7.39">[34]APU!$U$17390</definedName>
    <definedName name="DIRECTO7.40">[34]APU!$U$17451</definedName>
    <definedName name="DIRECTO7.41">[34]APU!$U$17512</definedName>
    <definedName name="DIRECTO7.42">[34]APU!$U$17146</definedName>
    <definedName name="DIRECTO7.43">[34]APU!$U$17573</definedName>
    <definedName name="DIRECTO7.44">[34]APU!$U$17329</definedName>
    <definedName name="DIRECTO70">[34]APU!$U$4341</definedName>
    <definedName name="DIRECTO71">[34]APU!$U$4402</definedName>
    <definedName name="DIRECTO72">[34]APU!$U$4463</definedName>
    <definedName name="DIRECTO73">[34]APU!$U$4524</definedName>
    <definedName name="DIRECTO74">[34]APU!$U$4585</definedName>
    <definedName name="DIRECTO75">[34]APU!$U$4646</definedName>
    <definedName name="DIRECTO76">[34]APU!$U$4707</definedName>
    <definedName name="DIRECTO77">[34]APU!$U$4768</definedName>
    <definedName name="DIRECTO78">[34]APU!$U$4829</definedName>
    <definedName name="DIRECTO79">[34]APU!$U$4890</definedName>
    <definedName name="DIRECTO8">[34]APU!$U$559</definedName>
    <definedName name="DIRECTO80">[34]APU!$U$4951</definedName>
    <definedName name="DIRECTO81">[34]APU!$U$5012</definedName>
    <definedName name="DIRECTO82">[34]APU!$U$5073</definedName>
    <definedName name="DIRECTO83">[34]APU!$U$5134</definedName>
    <definedName name="DIRECTO84">[34]APU!$U$5195</definedName>
    <definedName name="DIRECTO85">[34]APU!$U$5256</definedName>
    <definedName name="DIRECTO86">[34]APU!$U$5317</definedName>
    <definedName name="DIRECTO87">[34]APU!$U$5378</definedName>
    <definedName name="DIRECTO88">[34]APU!$U$5439</definedName>
    <definedName name="DIRECTO89">[34]APU!$U$5500</definedName>
    <definedName name="DIRECTO9">[34]APU!$U$620</definedName>
    <definedName name="DIRECTO9.1">[34]APU!$U$16597</definedName>
    <definedName name="DIRECTO9.2">[34]APU!$U$16658</definedName>
    <definedName name="DIRECTO9.3">[34]APU!$U$16719</definedName>
    <definedName name="DIRECTO9.4">[34]APU!$U$16780</definedName>
    <definedName name="DIRECTO9.5">[34]APU!$U$16841</definedName>
    <definedName name="DIRECTO90">[34]APU!$U$5561</definedName>
    <definedName name="DIRECTO91">[34]APU!$U$5622</definedName>
    <definedName name="DIRECTO92">[34]APU!$U$5683</definedName>
    <definedName name="DIRECTO93">[34]APU!$U$5744</definedName>
    <definedName name="DIRECTO94">[34]APU!$U$5805</definedName>
    <definedName name="DIRECTO95">[34]APU!$U$5866</definedName>
    <definedName name="DIRECTO96">[34]APU!$U$5927</definedName>
    <definedName name="DIRECTO97">[34]APU!$U$5988</definedName>
    <definedName name="DIRECTO98">[34]APU!$U$6049</definedName>
    <definedName name="DIRECTO99">[34]APU!$U$6110</definedName>
    <definedName name="Distribuciondeaceros">'[35]640,1 Acero Muros. Fy 420 M '!$M$58:$N$70</definedName>
    <definedName name="dj" localSheetId="3">#REF!</definedName>
    <definedName name="dj">#REF!</definedName>
    <definedName name="dl" localSheetId="3">#REF!</definedName>
    <definedName name="dl">#REF!</definedName>
    <definedName name="dm" localSheetId="3">#REF!</definedName>
    <definedName name="dm">#REF!</definedName>
    <definedName name="do" localSheetId="3">#REF!</definedName>
    <definedName name="do">#REF!</definedName>
    <definedName name="DOR" localSheetId="3">#REF!</definedName>
    <definedName name="DOR">#REF!</definedName>
    <definedName name="drf" localSheetId="3">#REF!</definedName>
    <definedName name="drf">#REF!</definedName>
    <definedName name="Drywall" localSheetId="3">#REF!</definedName>
    <definedName name="Drywall">#REF!</definedName>
    <definedName name="DSA" localSheetId="3">#REF!</definedName>
    <definedName name="DSA">#REF!</definedName>
    <definedName name="dt" localSheetId="3">#REF!</definedName>
    <definedName name="dt">#REF!</definedName>
    <definedName name="dtgyu">#REF!</definedName>
    <definedName name="DTS" localSheetId="3">#REF!</definedName>
    <definedName name="DTS">#REF!</definedName>
    <definedName name="DuracionMeses" localSheetId="2">#REF!</definedName>
    <definedName name="DuracionMeses" localSheetId="3">#REF!</definedName>
    <definedName name="DuracionMeses">#REF!</definedName>
    <definedName name="DuracionSemanas" localSheetId="2">#REF!</definedName>
    <definedName name="DuracionSemanas" localSheetId="3">#REF!</definedName>
    <definedName name="DuracionSemanas">#REF!</definedName>
    <definedName name="e" localSheetId="2">#REF!</definedName>
    <definedName name="E" localSheetId="3">#REF!</definedName>
    <definedName name="E">#REF!</definedName>
    <definedName name="ee" localSheetId="3">#REF!</definedName>
    <definedName name="ee">#REF!</definedName>
    <definedName name="EF">[36]AIU!$A$1:$IU$4</definedName>
    <definedName name="el" localSheetId="3">#REF!</definedName>
    <definedName name="el">#REF!</definedName>
    <definedName name="elaborado">"Cuadro de texto 84"</definedName>
    <definedName name="elaborado1">"Cuadro de texto 84"</definedName>
    <definedName name="End_Bal" localSheetId="3">#REF!</definedName>
    <definedName name="End_Bal">#REF!</definedName>
    <definedName name="ENE" localSheetId="2">#REF!</definedName>
    <definedName name="ENE" localSheetId="3">#REF!</definedName>
    <definedName name="ENE">#REF!</definedName>
    <definedName name="Ensayos" localSheetId="2">#REF!</definedName>
    <definedName name="Ensayos" localSheetId="3">#REF!</definedName>
    <definedName name="Ensayos">#REF!</definedName>
    <definedName name="EQUI">[37]EQUIPO!$B$2:$B$36</definedName>
    <definedName name="EQUIPO" comment="EQUIPO Y TRANSPORTE">'[22]Equipo_Trans '!$A$1:$A$51</definedName>
    <definedName name="EQUIPO_1">[37]EQUIPO!$B$2:$D$36</definedName>
    <definedName name="Equipos" localSheetId="3">#REF!</definedName>
    <definedName name="EQUIPOS">[7]Equipo!$A$16:$G$79</definedName>
    <definedName name="EquiposEspeciales" localSheetId="3">#REF!</definedName>
    <definedName name="EquiposEspeciales">#REF!</definedName>
    <definedName name="er" localSheetId="3">#REF!</definedName>
    <definedName name="er">#REF!</definedName>
    <definedName name="EREE" localSheetId="2">#REF!</definedName>
    <definedName name="EREE" localSheetId="3">#REF!</definedName>
    <definedName name="EREE">#REF!</definedName>
    <definedName name="ES" localSheetId="2">'[19]CIRCUITOS CODENSA'!#REF!</definedName>
    <definedName name="ES" localSheetId="3">'[19]CIRCUITOS CODENSA'!#REF!</definedName>
    <definedName name="ES">'[19]CIRCUITOS CODENSA'!#REF!</definedName>
    <definedName name="ESCALERA">[6]A.P.U.!$G$367</definedName>
    <definedName name="ESPECIFICACION" localSheetId="3">#REF!</definedName>
    <definedName name="ESPECIFICACION">#REF!</definedName>
    <definedName name="Especificación" localSheetId="3">#REF!</definedName>
    <definedName name="Especificación">#REF!</definedName>
    <definedName name="EST10A" localSheetId="2">#REF!</definedName>
    <definedName name="EST10A" localSheetId="3">#REF!</definedName>
    <definedName name="EST10A">#REF!</definedName>
    <definedName name="EST10V1" localSheetId="2">#REF!</definedName>
    <definedName name="EST10V1" localSheetId="3">#REF!</definedName>
    <definedName name="EST10V1">#REF!</definedName>
    <definedName name="EST11A" localSheetId="2">#REF!</definedName>
    <definedName name="EST11A" localSheetId="3">#REF!</definedName>
    <definedName name="EST11A">#REF!</definedName>
    <definedName name="ESTMETC">[6]INSUMOS!$D$66</definedName>
    <definedName name="EXCAV" localSheetId="3">#REF!</definedName>
    <definedName name="EXCAV">#REF!</definedName>
    <definedName name="Excel_BuiltIn__FilterDatabase_2">'[38]Presup Av 1o de mayo con 73a '!$A$17:$N$110</definedName>
    <definedName name="Excel_BuiltIn_Print_Area_1" localSheetId="2">#REF!</definedName>
    <definedName name="Excel_BuiltIn_Print_Area_1" localSheetId="3">#REF!</definedName>
    <definedName name="Excel_BuiltIn_Print_Area_1">#REF!</definedName>
    <definedName name="Excel_BuiltIn_Print_Area_1_1" localSheetId="2">#REF!</definedName>
    <definedName name="Excel_BuiltIn_Print_Area_1_1" localSheetId="3">#REF!</definedName>
    <definedName name="Excel_BuiltIn_Print_Area_1_1">#REF!</definedName>
    <definedName name="Excel_BuiltIn_Print_Area_1_1_1" localSheetId="2">#REF!</definedName>
    <definedName name="Excel_BuiltIn_Print_Area_1_1_1" localSheetId="3">#REF!</definedName>
    <definedName name="Excel_BuiltIn_Print_Area_1_1_1">#REF!</definedName>
    <definedName name="Excel_BuiltIn_Print_Area_1_1_1_1" localSheetId="2">#REF!</definedName>
    <definedName name="Excel_BuiltIn_Print_Area_1_1_1_1" localSheetId="3">#REF!</definedName>
    <definedName name="Excel_BuiltIn_Print_Area_1_1_1_1">#REF!</definedName>
    <definedName name="Excel_BuiltIn_Print_Area_1_1_1_1_1" localSheetId="2">#REF!</definedName>
    <definedName name="Excel_BuiltIn_Print_Area_1_1_1_1_1" localSheetId="3">#REF!</definedName>
    <definedName name="Excel_BuiltIn_Print_Area_1_1_1_1_1">#REF!</definedName>
    <definedName name="Excel_BuiltIn_Print_Area_1_1_1_1_1_1" localSheetId="2">#REF!</definedName>
    <definedName name="Excel_BuiltIn_Print_Area_1_1_1_1_1_1" localSheetId="3">#REF!</definedName>
    <definedName name="Excel_BuiltIn_Print_Area_1_1_1_1_1_1">#REF!</definedName>
    <definedName name="Excel_BuiltIn_Print_Area_7" localSheetId="2">#REF!</definedName>
    <definedName name="Excel_BuiltIn_Print_Area_7" localSheetId="3">#REF!</definedName>
    <definedName name="Excel_BuiltIn_Print_Area_7">#REF!</definedName>
    <definedName name="Excel_BuiltIn_Print_Titles_1" localSheetId="2">#REF!</definedName>
    <definedName name="Excel_BuiltIn_Print_Titles_1" localSheetId="3">#REF!</definedName>
    <definedName name="Excel_BuiltIn_Print_Titles_1">#REF!</definedName>
    <definedName name="Excel_BuiltIn_Print_Titles_1_1" localSheetId="2">#REF!</definedName>
    <definedName name="Excel_BuiltIn_Print_Titles_1_1" localSheetId="3">#REF!</definedName>
    <definedName name="Excel_BuiltIn_Print_Titles_1_1">#REF!</definedName>
    <definedName name="Excel_BuiltIn_Print_Titles_1_1_1" localSheetId="2">#REF!</definedName>
    <definedName name="Excel_BuiltIn_Print_Titles_1_1_1" localSheetId="3">#REF!</definedName>
    <definedName name="Excel_BuiltIn_Print_Titles_1_1_1">#REF!</definedName>
    <definedName name="Excel_BuiltIn_Print_Titles_1_1_1_1" localSheetId="2">#REF!</definedName>
    <definedName name="Excel_BuiltIn_Print_Titles_1_1_1_1" localSheetId="3">#REF!</definedName>
    <definedName name="Excel_BuiltIn_Print_Titles_1_1_1_1">#REF!</definedName>
    <definedName name="Excel_BuiltIn_Print_Titles_3" localSheetId="2">'[39]COSTOS OFICINA'!#REF!</definedName>
    <definedName name="Excel_BuiltIn_Print_Titles_3" localSheetId="3">'[39]COSTOS OFICINA'!#REF!</definedName>
    <definedName name="Excel_BuiltIn_Print_Titles_3">'[39]COSTOS OFICINA'!#REF!</definedName>
    <definedName name="Excel_BuiltIn_Print_Titles_4" localSheetId="2">'[39]COSTOS CAMPAMENTO'!#REF!</definedName>
    <definedName name="Excel_BuiltIn_Print_Titles_4" localSheetId="3">'[39]COSTOS CAMPAMENTO'!#REF!</definedName>
    <definedName name="Excel_BuiltIn_Print_Titles_4">'[39]COSTOS CAMPAMENTO'!#REF!</definedName>
    <definedName name="Extra_Pay" localSheetId="3">#REF!</definedName>
    <definedName name="Extra_Pay">#REF!</definedName>
    <definedName name="Extract" localSheetId="2">#REF!</definedName>
    <definedName name="Extract" localSheetId="3">#REF!</definedName>
    <definedName name="Extract">#REF!</definedName>
    <definedName name="fa" localSheetId="3">#REF!</definedName>
    <definedName name="fa">#REF!</definedName>
    <definedName name="FABI" localSheetId="2">Scheduled_Payment+Extra_Payment</definedName>
    <definedName name="FABI" localSheetId="3">Scheduled_Payment+Extra_Payment</definedName>
    <definedName name="FABI">Scheduled_Payment+Extra_Payment</definedName>
    <definedName name="FABIAN" localSheetId="2">IF(Loan_Amount*Interest_Rate*Loan_Years*Loan_Start&gt;0,1,0)</definedName>
    <definedName name="FABIAN" localSheetId="3">IF('FACTOR PRESTACIONAL'!Loan_Amount*'FACTOR PRESTACIONAL'!Interest_Rate*'FACTOR PRESTACIONAL'!Loan_Years*'FACTOR PRESTACIONAL'!Loan_Start&gt;0,1,0)</definedName>
    <definedName name="FABIAN">IF(Loan_Amount*Interest_Rate*Loan_Years*Loan_Start&gt;0,1,0)</definedName>
    <definedName name="FactorCostoPotencia" localSheetId="2">[30]Modelo!#REF!</definedName>
    <definedName name="FactorCostoPotencia" localSheetId="3">[30]Modelo!#REF!</definedName>
    <definedName name="FactorCostoPotencia">[30]Modelo!#REF!</definedName>
    <definedName name="FactorMultFinal" localSheetId="2">#REF!</definedName>
    <definedName name="FactorMultFinal" localSheetId="3">#REF!</definedName>
    <definedName name="FactorMultFinal">#REF!</definedName>
    <definedName name="FactorMultiplicaCalculado" localSheetId="2">#REF!</definedName>
    <definedName name="FactorMultiplicaCalculado" localSheetId="3">#REF!</definedName>
    <definedName name="FactorMultiplicaCalculado">#REF!</definedName>
    <definedName name="fb" localSheetId="3">#REF!</definedName>
    <definedName name="fb">#REF!</definedName>
    <definedName name="fd" localSheetId="3">#REF!</definedName>
    <definedName name="fd">#REF!</definedName>
    <definedName name="fda" localSheetId="3">#REF!</definedName>
    <definedName name="fda">#REF!</definedName>
    <definedName name="FEB" localSheetId="2">#REF!</definedName>
    <definedName name="FEB" localSheetId="3">#REF!</definedName>
    <definedName name="FEB">#REF!</definedName>
    <definedName name="FECH">[14]DATOS!$D$6</definedName>
    <definedName name="Fecha">[28]Datos!$B$7</definedName>
    <definedName name="Ferreteria" localSheetId="3">#REF!</definedName>
    <definedName name="Ferreteria">#REF!</definedName>
    <definedName name="Festivos">'[40]días habiles 2015'!$D$2:$D$21</definedName>
    <definedName name="ff" localSheetId="3">#REF!</definedName>
    <definedName name="ff">#REF!</definedName>
    <definedName name="FFRANC" localSheetId="3">#REF!</definedName>
    <definedName name="FFRANC">#REF!</definedName>
    <definedName name="fg" localSheetId="3">#REF!</definedName>
    <definedName name="fg">#REF!</definedName>
    <definedName name="FGV" localSheetId="3">#REF!</definedName>
    <definedName name="FGV">#REF!</definedName>
    <definedName name="fi" localSheetId="3">#REF!</definedName>
    <definedName name="fi">#REF!</definedName>
    <definedName name="Fin_de_semana">'[40]días habiles 2015'!$M$1:$M$2</definedName>
    <definedName name="fk" localSheetId="3">#REF!</definedName>
    <definedName name="fk">#REF!</definedName>
    <definedName name="flq" localSheetId="3">#REF!</definedName>
    <definedName name="flq">#REF!</definedName>
    <definedName name="FO" localSheetId="2">'[19]CIRCUITOS CODENSA'!#REF!</definedName>
    <definedName name="FO" localSheetId="3">'[19]CIRCUITOS CODENSA'!#REF!</definedName>
    <definedName name="FO">'[19]CIRCUITOS CODENSA'!#REF!</definedName>
    <definedName name="FORMAL" localSheetId="3">#REF!</definedName>
    <definedName name="FORMAL">#REF!</definedName>
    <definedName name="FORMALETA">[41]INSUMOS!$D$1398</definedName>
    <definedName name="Formaletas" localSheetId="3">#REF!</definedName>
    <definedName name="Formaletas">#REF!</definedName>
    <definedName name="FORMVA" localSheetId="3">#REF!</definedName>
    <definedName name="FORMVA">#REF!</definedName>
    <definedName name="FPIN" localSheetId="3">#REF!</definedName>
    <definedName name="FPIN">#REF!</definedName>
    <definedName name="fu" localSheetId="3">#REF!</definedName>
    <definedName name="fu">#REF!</definedName>
    <definedName name="Full_Print" localSheetId="3">#REF!</definedName>
    <definedName name="Full_Print">#REF!</definedName>
    <definedName name="fv" localSheetId="3">#REF!</definedName>
    <definedName name="fv">#REF!</definedName>
    <definedName name="fy" localSheetId="3">#REF!</definedName>
    <definedName name="fy">#REF!</definedName>
    <definedName name="ga" localSheetId="3">#REF!</definedName>
    <definedName name="ga">#REF!</definedName>
    <definedName name="GastosViajes" localSheetId="2">#REF!</definedName>
    <definedName name="GastosViajes" localSheetId="3">#REF!</definedName>
    <definedName name="GastosViajes">#REF!</definedName>
    <definedName name="gb" localSheetId="3">#REF!</definedName>
    <definedName name="gb">#REF!</definedName>
    <definedName name="gc" localSheetId="3">#REF!</definedName>
    <definedName name="gc">#REF!</definedName>
    <definedName name="gd" localSheetId="3">#REF!</definedName>
    <definedName name="gd">#REF!</definedName>
    <definedName name="gdj" localSheetId="3">#REF!</definedName>
    <definedName name="gdj">#REF!</definedName>
    <definedName name="Geosinteticos" localSheetId="3">#REF!</definedName>
    <definedName name="Geosinteticos">#REF!</definedName>
    <definedName name="gf" localSheetId="3">#REF!</definedName>
    <definedName name="gf">#REF!</definedName>
    <definedName name="gfd">#N/A</definedName>
    <definedName name="gft" localSheetId="3">#REF!</definedName>
    <definedName name="gft">#REF!</definedName>
    <definedName name="GG" localSheetId="2">'[19]CIRCUITOS CODENSA'!#REF!</definedName>
    <definedName name="GG" localSheetId="3">'[19]CIRCUITOS CODENSA'!#REF!</definedName>
    <definedName name="GG">'[19]CIRCUITOS CODENSA'!#REF!</definedName>
    <definedName name="GGGGG" localSheetId="3">#REF!</definedName>
    <definedName name="GGGGG">#REF!</definedName>
    <definedName name="gh" localSheetId="3">#REF!</definedName>
    <definedName name="gh">#REF!</definedName>
    <definedName name="ghu" localSheetId="3">#REF!</definedName>
    <definedName name="ghu">#REF!</definedName>
    <definedName name="gj" localSheetId="3">#REF!</definedName>
    <definedName name="gj">#REF!</definedName>
    <definedName name="gl" localSheetId="3">#REF!</definedName>
    <definedName name="gl">#REF!</definedName>
    <definedName name="gmt" localSheetId="3">#REF!</definedName>
    <definedName name="gmt">#REF!</definedName>
    <definedName name="gn" localSheetId="3">#REF!</definedName>
    <definedName name="gn">#REF!</definedName>
    <definedName name="gnm" localSheetId="3">#REF!</definedName>
    <definedName name="gnm">#REF!</definedName>
    <definedName name="gñ" localSheetId="3">#REF!</definedName>
    <definedName name="gñ">#REF!</definedName>
    <definedName name="gp" localSheetId="3">#REF!</definedName>
    <definedName name="gp">#REF!</definedName>
    <definedName name="grl" localSheetId="3">#REF!</definedName>
    <definedName name="grl">#REF!</definedName>
    <definedName name="gsffd" localSheetId="3">'[19]CIRCUITOS CODENSA'!#REF!</definedName>
    <definedName name="gsffd">'[19]CIRCUITOS CODENSA'!#REF!</definedName>
    <definedName name="gte" localSheetId="3">#REF!</definedName>
    <definedName name="gte">#REF!</definedName>
    <definedName name="GTI" localSheetId="3">#REF!</definedName>
    <definedName name="GTI">#REF!</definedName>
    <definedName name="GUADUA">[6]INSUMOS!$D$71</definedName>
    <definedName name="gy" localSheetId="3">#REF!</definedName>
    <definedName name="gy">#REF!</definedName>
    <definedName name="h" localSheetId="2">#REF!</definedName>
    <definedName name="h" localSheetId="3">#REF!</definedName>
    <definedName name="h">#REF!</definedName>
    <definedName name="ha" localSheetId="3">#REF!</definedName>
    <definedName name="ha">#REF!</definedName>
    <definedName name="Header_Row" localSheetId="3">ROW(#REF!)</definedName>
    <definedName name="Header_Row">ROW(#REF!)</definedName>
    <definedName name="hgt" localSheetId="3">#REF!</definedName>
    <definedName name="hgt">#REF!</definedName>
    <definedName name="hgu" localSheetId="3">#REF!</definedName>
    <definedName name="hgu">#REF!</definedName>
    <definedName name="hh" localSheetId="3">#REF!</definedName>
    <definedName name="hh">#REF!</definedName>
    <definedName name="hj" localSheetId="3">#REF!</definedName>
    <definedName name="hj">#REF!</definedName>
    <definedName name="hjk" localSheetId="3">#REF!</definedName>
    <definedName name="hjk">#REF!</definedName>
    <definedName name="hl" localSheetId="3">#REF!</definedName>
    <definedName name="hl">#REF!</definedName>
    <definedName name="hnt" localSheetId="3">#REF!</definedName>
    <definedName name="hnt">#REF!</definedName>
    <definedName name="HOJA" localSheetId="2">DATE(YEAR([0]!Loan_Start),MONTH([0]!Loan_Start)+Payment_Number,DAY([0]!Loan_Start))</definedName>
    <definedName name="HOJA" localSheetId="3">DATE(YEAR('FACTOR PRESTACIONAL'!Loan_Start),MONTH('FACTOR PRESTACIONAL'!Loan_Start)+Payment_Number,DAY('FACTOR PRESTACIONAL'!Loan_Start))</definedName>
    <definedName name="HOJA">DATE(YEAR([0]!Loan_Start),MONTH([0]!Loan_Start)+Payment_Number,DAY([0]!Loan_Start))</definedName>
    <definedName name="HOJA444" localSheetId="2">DATE(YEAR([0]!Loan_Start),MONTH([0]!Loan_Start)+Payment_Number,DAY([0]!Loan_Start))</definedName>
    <definedName name="HOJA444" localSheetId="3">DATE(YEAR('FACTOR PRESTACIONAL'!Loan_Start),MONTH('FACTOR PRESTACIONAL'!Loan_Start)+Payment_Number,DAY('FACTOR PRESTACIONAL'!Loan_Start))</definedName>
    <definedName name="HOJA444">DATE(YEAR([0]!Loan_Start),MONTH([0]!Loan_Start)+Payment_Number,DAY([0]!Loan_Start))</definedName>
    <definedName name="HonoraProfesionales" localSheetId="2">#REF!</definedName>
    <definedName name="HonoraProfesionales" localSheetId="3">#REF!</definedName>
    <definedName name="HonoraProfesionales">#REF!</definedName>
    <definedName name="HonoraTecnicos" localSheetId="2">#REF!</definedName>
    <definedName name="HonoraTecnicos" localSheetId="3">#REF!</definedName>
    <definedName name="HonoraTecnicos">#REF!</definedName>
    <definedName name="hp" localSheetId="3">#REF!</definedName>
    <definedName name="hp">#REF!</definedName>
    <definedName name="hqi" localSheetId="3">#REF!</definedName>
    <definedName name="hqi">#REF!</definedName>
    <definedName name="ht" localSheetId="3">#REF!</definedName>
    <definedName name="ht">#REF!</definedName>
    <definedName name="htk" localSheetId="3">#REF!</definedName>
    <definedName name="htk">#REF!</definedName>
    <definedName name="HYT" localSheetId="3">#REF!</definedName>
    <definedName name="HYT">#REF!</definedName>
    <definedName name="i" localSheetId="2">#REF!</definedName>
    <definedName name="i" localSheetId="3">#REF!</definedName>
    <definedName name="i">#REF!</definedName>
    <definedName name="id" localSheetId="3">#REF!</definedName>
    <definedName name="id">#REF!</definedName>
    <definedName name="IF" localSheetId="3">'[42]A. P. U.'!#REF!</definedName>
    <definedName name="IF">'[42]A. P. U.'!#REF!</definedName>
    <definedName name="ig" localSheetId="3">#REF!</definedName>
    <definedName name="ig">#REF!</definedName>
    <definedName name="ii" localSheetId="3">#REF!</definedName>
    <definedName name="ii">#REF!</definedName>
    <definedName name="ik" localSheetId="3">#REF!</definedName>
    <definedName name="ik">#REF!</definedName>
    <definedName name="ikj" localSheetId="3">#REF!</definedName>
    <definedName name="ikj">#REF!</definedName>
    <definedName name="Impacto" localSheetId="2">#REF!</definedName>
    <definedName name="Impacto" localSheetId="3">#REF!</definedName>
    <definedName name="Impacto">#REF!</definedName>
    <definedName name="IMPERM" localSheetId="3">#REF!</definedName>
    <definedName name="IMPERM">#REF!</definedName>
    <definedName name="Impermeabilizantes" localSheetId="3">#REF!</definedName>
    <definedName name="Impermeabilizantes">#REF!</definedName>
    <definedName name="ImpPolizasConsultoria" localSheetId="2">#REF!</definedName>
    <definedName name="ImpPolizasConsultoria" localSheetId="3">#REF!</definedName>
    <definedName name="ImpPolizasConsultoria">#REF!</definedName>
    <definedName name="ImpPolizasObra" localSheetId="2">#REF!</definedName>
    <definedName name="ImpPolizasObra" localSheetId="3">#REF!</definedName>
    <definedName name="ImpPolizasObra">#REF!</definedName>
    <definedName name="Imprev" localSheetId="3">#REF!</definedName>
    <definedName name="Imprev">[9]PRESUPUESTO!$F$405</definedName>
    <definedName name="imprevistos">[12]DATOS!$B$17</definedName>
    <definedName name="IMPRIM" localSheetId="3">#REF!</definedName>
    <definedName name="IMPRIM">#REF!</definedName>
    <definedName name="inf" localSheetId="3">#REF!</definedName>
    <definedName name="inf">#REF!</definedName>
    <definedName name="Inst.Electricas" localSheetId="3">#REF!</definedName>
    <definedName name="Inst.Electricas">#REF!</definedName>
    <definedName name="Inst.Hidrosanitarias" localSheetId="3">#REF!</definedName>
    <definedName name="Inst.Hidrosanitarias">#REF!</definedName>
    <definedName name="Instalacion" localSheetId="2">#REF!</definedName>
    <definedName name="Instalacion" localSheetId="3">#REF!</definedName>
    <definedName name="Instalacion">#REF!</definedName>
    <definedName name="Insumos" localSheetId="2">#REF!</definedName>
    <definedName name="INSUMOS" localSheetId="3">#REF!</definedName>
    <definedName name="INSUMOS">#REF!</definedName>
    <definedName name="Int" localSheetId="3">#REF!</definedName>
    <definedName name="Int">#REF!</definedName>
    <definedName name="Interest_Rate" localSheetId="3">#REF!</definedName>
    <definedName name="Interest_Rate">#REF!</definedName>
    <definedName name="Interventor">[28]Datos!$B$5</definedName>
    <definedName name="INV_11">'[43]PR 1'!$A$2:$N$655</definedName>
    <definedName name="Io" localSheetId="2">#REF!</definedName>
    <definedName name="Io" localSheetId="3">#REF!</definedName>
    <definedName name="Io">#REF!</definedName>
    <definedName name="ir" localSheetId="3">#REF!</definedName>
    <definedName name="ir">#REF!</definedName>
    <definedName name="it." localSheetId="3">#REF!</definedName>
    <definedName name="it.">#REF!</definedName>
    <definedName name="item">[31]PRESUPUESTO!$A$10:$G$830</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[34]APU!$E$14843</definedName>
    <definedName name="ITEM2.11">[34]APU!$E$14904</definedName>
    <definedName name="ITEM2.12">[34]APU!$E$14965</definedName>
    <definedName name="ITEM3" localSheetId="3">#REF!</definedName>
    <definedName name="ITEM3">#REF!</definedName>
    <definedName name="ITEM3.15">[34]APU!$E$8621</definedName>
    <definedName name="ITEM3.16">[34]APU!$E$8682</definedName>
    <definedName name="ITEM3.17">[34]APU!$E$8743</definedName>
    <definedName name="ITEM3.18">[34]APU!$E$8804</definedName>
    <definedName name="ITEM3.19">[34]APU!$E$8865</definedName>
    <definedName name="ITEM3.20">[34]APU!$E$8926</definedName>
    <definedName name="ITEM3.21">[34]APU!$E$11915</definedName>
    <definedName name="ITEM3.22">[34]APU!$E$14477</definedName>
    <definedName name="ITEM3.23">[34]APU!$E$15087</definedName>
    <definedName name="ITEM4.20">[34]APU!$E$9170</definedName>
    <definedName name="ITEM4.21">[34]APU!$E$9231</definedName>
    <definedName name="ITEM4.22">[34]APU!$E$9292</definedName>
    <definedName name="ITEM4.23">[34]APU!$E$9353</definedName>
    <definedName name="ITEM4.24">[34]APU!$E$9414</definedName>
    <definedName name="ITEM4.25">[34]APU!$E$9475</definedName>
    <definedName name="ITEM4.26">[34]APU!$E$9536</definedName>
    <definedName name="ITEM4.27">[34]APU!$E$9597</definedName>
    <definedName name="ITEM4.28">[34]APU!$E$9658</definedName>
    <definedName name="ITEM4.29">[34]APU!$E$9719</definedName>
    <definedName name="ITEM4.30">[34]APU!$E$9780</definedName>
    <definedName name="ITEM4.31">[34]APU!$E$9841</definedName>
    <definedName name="ITEM4.32">[34]APU!$E$9902</definedName>
    <definedName name="ITEM4.33">[34]APU!$E$9963</definedName>
    <definedName name="ITEM4.34">[34]APU!$E$10024</definedName>
    <definedName name="ITEM4.35">[34]APU!$E$11549</definedName>
    <definedName name="ITEM4.36">[34]APU!$E$11610</definedName>
    <definedName name="ITEM4.37">[34]APU!$E$15941</definedName>
    <definedName name="ITEM4.38">[34]APU!$E$15148</definedName>
    <definedName name="ITEM4.39">[34]APU!$E$14233</definedName>
    <definedName name="ITEM4.40">[34]APU!$E$14294</definedName>
    <definedName name="ITEM4.41">[34]APU!$E$14355</definedName>
    <definedName name="ITEM4.42">[34]APU!$E$14416</definedName>
    <definedName name="ITEM4.43">[34]APU!$E$14538</definedName>
    <definedName name="ITEM4.44">[34]APU!$E$16002</definedName>
    <definedName name="ITEM4.45">[34]APU!$E$16063</definedName>
    <definedName name="ITEM4.46">[34]APU!$E$14660</definedName>
    <definedName name="ITEM5.100">[34]APU!$E$12403</definedName>
    <definedName name="ITEM5.101">[34]APU!$E$12464</definedName>
    <definedName name="ITEM5.104">[34]APU!$E$12525</definedName>
    <definedName name="ITEM5.105">[34]APU!$E$12586</definedName>
    <definedName name="ITEM5.106">[34]APU!$E$12647</definedName>
    <definedName name="ITEM5.107">[34]APU!$E$12708</definedName>
    <definedName name="ITEM5.108">[34]APU!$E$12769</definedName>
    <definedName name="ITEM5.109">[34]APU!$E$12830</definedName>
    <definedName name="ITEM5.111">[34]APU!$E$12891</definedName>
    <definedName name="ITEM5.112">[34]APU!$E$12952</definedName>
    <definedName name="ITEM5.113">[34]APU!$E$14721</definedName>
    <definedName name="ITEM5.114">[34]APU!$E$14782</definedName>
    <definedName name="ITEM5.115">[34]APU!$E$15026</definedName>
    <definedName name="ITEM5.53">[34]APU!$E$10085</definedName>
    <definedName name="ITEM5.54">[34]APU!$E$10146</definedName>
    <definedName name="ITEM5.55">[34]APU!$E$10207</definedName>
    <definedName name="ITEM5.56">[34]APU!$E$10268</definedName>
    <definedName name="ITEM5.57">[34]APU!$E$10329</definedName>
    <definedName name="ITEM5.58">[34]APU!$E$10390</definedName>
    <definedName name="ITEM5.59">[34]APU!$E$10451</definedName>
    <definedName name="ITEM5.60">[34]APU!$E$10512</definedName>
    <definedName name="ITEM5.61">[34]APU!$E$10573</definedName>
    <definedName name="ITEM5.62">[34]APU!$E$10634</definedName>
    <definedName name="ITEM5.63">[34]APU!$E$10695</definedName>
    <definedName name="ITEM5.64">[34]APU!$E$10756</definedName>
    <definedName name="ITEM5.65">[34]APU!$E$10817</definedName>
    <definedName name="ITEM5.66">[34]APU!$E$10878</definedName>
    <definedName name="ITEM5.67">[34]APU!$E$10939</definedName>
    <definedName name="ITEM5.68">[34]APU!$E$11000</definedName>
    <definedName name="ITEM5.69">[34]APU!$E$11061</definedName>
    <definedName name="ITEM5.70">[34]APU!$E$11122</definedName>
    <definedName name="ITEM5.71">[34]APU!$E$11183</definedName>
    <definedName name="ITEM5.72">[34]APU!$E$11976</definedName>
    <definedName name="ITEM5.73">[34]APU!$E$12037</definedName>
    <definedName name="ITEM5.74">[34]APU!$E$12098</definedName>
    <definedName name="ITEM5.77">[34]APU!$E$12159</definedName>
    <definedName name="ITEM5.78">[34]APU!$E$12281</definedName>
    <definedName name="ITEM5.79">[34]APU!$E$12342</definedName>
    <definedName name="ITEM5.80">[34]APU!$E$12220</definedName>
    <definedName name="ITEM5.82">[34]APU!$E$13989</definedName>
    <definedName name="ITEM5.83">[34]APU!$E$14050</definedName>
    <definedName name="ITEM5.84">[34]APU!$E$13318</definedName>
    <definedName name="ITEM5.85">[34]APU!$E$13379</definedName>
    <definedName name="ITEM5.86">[34]APU!$E$13440</definedName>
    <definedName name="ITEM5.87">[34]APU!$E$13501</definedName>
    <definedName name="ITEM5.88">[34]APU!$E$13562</definedName>
    <definedName name="ITEM5.89">[34]APU!$E$13623</definedName>
    <definedName name="ITEM5.90">[34]APU!$E$13684</definedName>
    <definedName name="ITEM5.91">[34]APU!$E$13745</definedName>
    <definedName name="ITEM5.92">[34]APU!$E$13806</definedName>
    <definedName name="ITEM5.93">[34]APU!$E$13867</definedName>
    <definedName name="ITEM5.94">[34]APU!$E$13928</definedName>
    <definedName name="ITEM5.95">[34]APU!$E$13013</definedName>
    <definedName name="ITEM5.96">[34]APU!$E$13074</definedName>
    <definedName name="ITEM5.97">[34]APU!$E$13135</definedName>
    <definedName name="ITEM5.98">[34]APU!$E$13196</definedName>
    <definedName name="ITEM5.99">[34]APU!$E$13257</definedName>
    <definedName name="ITEM521">[33]ITEMS!$A$522</definedName>
    <definedName name="ITEM7.1">[34]APU!$E$7589</definedName>
    <definedName name="ITEM7.10">[34]APU!$E$8138</definedName>
    <definedName name="ITEM7.11">[34]APU!$E$8199</definedName>
    <definedName name="ITEM7.12">[34]APU!$E$8259</definedName>
    <definedName name="ITEM7.13">[34]APU!$E$8320</definedName>
    <definedName name="ITEM7.14">[34]APU!$E$8381</definedName>
    <definedName name="ITEM7.15">[34]APU!$E$8442</definedName>
    <definedName name="ITEM7.16">[34]APU!$E$8560</definedName>
    <definedName name="ITEM7.17">[34]APU!$E$11244</definedName>
    <definedName name="ITEM7.18">[34]APU!$E$11305</definedName>
    <definedName name="ITEM7.19">[34]APU!$E$11366</definedName>
    <definedName name="ITEM7.2">[34]APU!$E$7650</definedName>
    <definedName name="ITEM7.20">[34]APU!$E$11427</definedName>
    <definedName name="ITEM7.21">[34]APU!$E$11488</definedName>
    <definedName name="ITEM7.22">[34]APU!$E$11671</definedName>
    <definedName name="ITEM7.23">[34]APU!$E$11732</definedName>
    <definedName name="ITEM7.24">[34]APU!$E$14599</definedName>
    <definedName name="ITEM7.25">[34]APU!$E$15209</definedName>
    <definedName name="ITEM7.26">[34]APU!$E$15270</definedName>
    <definedName name="ITEM7.27">[34]APU!$E$15331</definedName>
    <definedName name="ITEM7.28">[34]APU!$E$15392</definedName>
    <definedName name="ITEM7.29">[34]APU!$E$15453</definedName>
    <definedName name="ITEM7.3">[34]APU!$E$7711</definedName>
    <definedName name="ITEM7.30">[34]APU!$E$15514</definedName>
    <definedName name="ITEM7.31">[34]APU!$E$15575</definedName>
    <definedName name="ITEM7.32">[34]APU!$E$15636</definedName>
    <definedName name="ITEM7.33">[34]APU!$E$15697</definedName>
    <definedName name="ITEM7.34">[34]APU!$E$15758</definedName>
    <definedName name="ITEM7.35">[34]APU!$E$15819</definedName>
    <definedName name="ITEM7.4">[34]APU!$E$7772</definedName>
    <definedName name="ITEM7.5">[34]APU!$E$7833</definedName>
    <definedName name="ITEM7.6">[34]APU!$E$7894</definedName>
    <definedName name="ITEM7.7">[34]APU!$E$7955</definedName>
    <definedName name="ITEM7.8">[34]APU!$E$8016</definedName>
    <definedName name="ITEM7.9">[34]APU!$E$8077</definedName>
    <definedName name="items">[12]ITEMS!$B$6:$B$176</definedName>
    <definedName name="ITT" localSheetId="3">#REF!</definedName>
    <definedName name="ITT">#REF!</definedName>
    <definedName name="IVA_UTIL">[14]DATOS!$D$11</definedName>
    <definedName name="IVAConsultoria" localSheetId="2">#REF!</definedName>
    <definedName name="IVAConsultoria" localSheetId="3">#REF!</definedName>
    <definedName name="IVAConsultoria">#REF!</definedName>
    <definedName name="IVASobreUtilidad" localSheetId="2">#REF!</definedName>
    <definedName name="IVASobreUtilidad" localSheetId="3">#REF!</definedName>
    <definedName name="IVASobreUtilidad">#REF!</definedName>
    <definedName name="IvaSUtl" localSheetId="3">#REF!</definedName>
    <definedName name="IvaSUtl">[9]PRESUPUESTO!$F$408</definedName>
    <definedName name="j" localSheetId="2" hidden="1">'[44]Datos-Gráfica'!#REF!</definedName>
    <definedName name="j" localSheetId="3" hidden="1">'[44]Datos-Gráfica'!#REF!</definedName>
    <definedName name="j" hidden="1">'[44]Datos-Gráfica'!#REF!</definedName>
    <definedName name="JARZ" localSheetId="3">#REF!</definedName>
    <definedName name="JARZ">#REF!</definedName>
    <definedName name="jh" localSheetId="3">#REF!</definedName>
    <definedName name="jh">#REF!</definedName>
    <definedName name="jj" localSheetId="3">#REF!</definedName>
    <definedName name="jj">#REF!</definedName>
    <definedName name="jk" localSheetId="3">#REF!</definedName>
    <definedName name="jk">#REF!</definedName>
    <definedName name="jn" localSheetId="3">#REF!</definedName>
    <definedName name="jn">#REF!</definedName>
    <definedName name="jñ" localSheetId="3">#REF!</definedName>
    <definedName name="jñ">#REF!</definedName>
    <definedName name="jo" localSheetId="3">#REF!</definedName>
    <definedName name="jo">#REF!</definedName>
    <definedName name="Jornal">[15]Jornal!$A$12:$I$31</definedName>
    <definedName name="jt" localSheetId="3">#REF!</definedName>
    <definedName name="jt">#REF!</definedName>
    <definedName name="jui" localSheetId="3">#REF!</definedName>
    <definedName name="jui">#REF!</definedName>
    <definedName name="JUL" localSheetId="2">#REF!</definedName>
    <definedName name="JUL" localSheetId="3">#REF!</definedName>
    <definedName name="JUL">#REF!</definedName>
    <definedName name="JUN" localSheetId="2">#REF!</definedName>
    <definedName name="JUN" localSheetId="3">#REF!</definedName>
    <definedName name="JUN">#REF!</definedName>
    <definedName name="juy" localSheetId="3">#REF!</definedName>
    <definedName name="juy">#REF!</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 localSheetId="2">#REF!</definedName>
    <definedName name="K10ALO" localSheetId="3">#REF!</definedName>
    <definedName name="K10ALO">#REF!</definedName>
    <definedName name="K11ALO" localSheetId="2">#REF!</definedName>
    <definedName name="K11ALO" localSheetId="3">#REF!</definedName>
    <definedName name="K11ALO">#REF!</definedName>
    <definedName name="K1F1" localSheetId="2">#REF!</definedName>
    <definedName name="K1F1" localSheetId="3">#REF!</definedName>
    <definedName name="K1F1">#REF!</definedName>
    <definedName name="K1F2" localSheetId="2">#REF!</definedName>
    <definedName name="K1F2" localSheetId="3">#REF!</definedName>
    <definedName name="K1F2">#REF!</definedName>
    <definedName name="K2F1" localSheetId="2">#REF!</definedName>
    <definedName name="K2F1" localSheetId="3">#REF!</definedName>
    <definedName name="K2F1">#REF!</definedName>
    <definedName name="K2F2" localSheetId="2">#REF!</definedName>
    <definedName name="K2F2" localSheetId="3">#REF!</definedName>
    <definedName name="K2F2">#REF!</definedName>
    <definedName name="K3F1" localSheetId="2">#REF!</definedName>
    <definedName name="K3F1" localSheetId="3">#REF!</definedName>
    <definedName name="K3F1">#REF!</definedName>
    <definedName name="K3F2" localSheetId="2">#REF!</definedName>
    <definedName name="K3F2" localSheetId="3">#REF!</definedName>
    <definedName name="K3F2">#REF!</definedName>
    <definedName name="K4F1" localSheetId="2">#REF!</definedName>
    <definedName name="K4F1" localSheetId="3">#REF!</definedName>
    <definedName name="K4F1">#REF!</definedName>
    <definedName name="K4F2" localSheetId="2">#REF!</definedName>
    <definedName name="K4F2" localSheetId="3">#REF!</definedName>
    <definedName name="K4F2">#REF!</definedName>
    <definedName name="K5F1" localSheetId="2">#REF!</definedName>
    <definedName name="K5F1" localSheetId="3">#REF!</definedName>
    <definedName name="K5F1">#REF!</definedName>
    <definedName name="K5F2" localSheetId="2">#REF!</definedName>
    <definedName name="K5F2" localSheetId="3">#REF!</definedName>
    <definedName name="K5F2">#REF!</definedName>
    <definedName name="K6F1" localSheetId="2">#REF!</definedName>
    <definedName name="K6F1" localSheetId="3">#REF!</definedName>
    <definedName name="K6F1">#REF!</definedName>
    <definedName name="K6F2" localSheetId="2">#REF!</definedName>
    <definedName name="K6F2" localSheetId="3">#REF!</definedName>
    <definedName name="K6F2">#REF!</definedName>
    <definedName name="K7F1" localSheetId="2">#REF!</definedName>
    <definedName name="K7F1" localSheetId="3">#REF!</definedName>
    <definedName name="K7F1">#REF!</definedName>
    <definedName name="K7F2" localSheetId="2">#REF!</definedName>
    <definedName name="K7F2" localSheetId="3">#REF!</definedName>
    <definedName name="K7F2">#REF!</definedName>
    <definedName name="K8ALO" localSheetId="2">#REF!</definedName>
    <definedName name="K8ALO" localSheetId="3">#REF!</definedName>
    <definedName name="K8ALO">#REF!</definedName>
    <definedName name="K8F1" localSheetId="2">#REF!</definedName>
    <definedName name="K8F1" localSheetId="3">#REF!</definedName>
    <definedName name="K8F1">#REF!</definedName>
    <definedName name="K8F2" localSheetId="2">#REF!</definedName>
    <definedName name="K8F2" localSheetId="3">#REF!</definedName>
    <definedName name="K8F2">#REF!</definedName>
    <definedName name="K9ALO" localSheetId="2">#REF!</definedName>
    <definedName name="K9ALO" localSheetId="3">#REF!</definedName>
    <definedName name="K9ALO">#REF!</definedName>
    <definedName name="kio" localSheetId="3">#REF!</definedName>
    <definedName name="kio">#REF!</definedName>
    <definedName name="kip" localSheetId="3">#REF!</definedName>
    <definedName name="kip">#REF!</definedName>
    <definedName name="KJH" localSheetId="3">#REF!</definedName>
    <definedName name="KJH">#REF!</definedName>
    <definedName name="kjhbkvb" localSheetId="3">#REF!</definedName>
    <definedName name="kjhbkvb">#REF!</definedName>
    <definedName name="KK" localSheetId="2">#REF!</definedName>
    <definedName name="KK" localSheetId="3">#REF!</definedName>
    <definedName name="KK">#REF!</definedName>
    <definedName name="kl" localSheetId="3">#REF!</definedName>
    <definedName name="kl">#REF!</definedName>
    <definedName name="kñy" localSheetId="3">#REF!</definedName>
    <definedName name="kñy">#REF!</definedName>
    <definedName name="KO" localSheetId="2" hidden="1">#REF!</definedName>
    <definedName name="KO" localSheetId="3" hidden="1">#REF!</definedName>
    <definedName name="KO" hidden="1">#REF!</definedName>
    <definedName name="kuh" localSheetId="3">#REF!</definedName>
    <definedName name="kuh">#REF!</definedName>
    <definedName name="kuy" localSheetId="3">#REF!</definedName>
    <definedName name="kuy">#REF!</definedName>
    <definedName name="l" comment="Codigo Insumo">[45]Insumos!$A$4:$A$1761</definedName>
    <definedName name="L_L" localSheetId="2">IF(AU!Values_Entered,Header_Row+AU!Number_of_Payments,Header_Row)</definedName>
    <definedName name="L_L" localSheetId="3">IF('FACTOR PRESTACIONAL'!Values_Entered,'FACTOR PRESTACIONAL'!Header_Row+'FACTOR PRESTACIONAL'!Number_of_Payments,'FACTOR PRESTACIONAL'!Header_Row)</definedName>
    <definedName name="L_L">IF(Values_Entered,Header_Row+Number_of_Payments,Header_Row)</definedName>
    <definedName name="Ladrillos" localSheetId="3">#REF!</definedName>
    <definedName name="Ladrillos">#REF!</definedName>
    <definedName name="Last_Row" localSheetId="2">IF(AU!Values_Entered,Header_Row+AU!Number_of_Payments,Header_Row)</definedName>
    <definedName name="Last_Row" localSheetId="3">IF('FACTOR PRESTACIONAL'!Values_Entered,'FACTOR PRESTACIONAL'!Header_Row+'FACTOR PRESTACIONAL'!Number_of_Payments,'FACTOR PRESTACIONAL'!Header_Row)</definedName>
    <definedName name="Last_Row">IF(Values_Entered,Header_Row+Number_of_Payments,Header_Row)</definedName>
    <definedName name="LEBM" localSheetId="3">#REF!</definedName>
    <definedName name="LEBM">#REF!</definedName>
    <definedName name="LIMA" localSheetId="3">#REF!</definedName>
    <definedName name="LIMA">#REF!</definedName>
    <definedName name="LINEA">[12]DATOS!$B$16</definedName>
    <definedName name="LISBASE1">'[46]Lista Base'!$A$4:$C$2691</definedName>
    <definedName name="LISBASE2">'[47]Lista Base'!$A$4:$D$1999</definedName>
    <definedName name="List_cuadrillas">[31]Salarios!$D$8:$P$8</definedName>
    <definedName name="LISTADO">'[48] Código Precios 2004'!$A$2:$D$3722</definedName>
    <definedName name="LISTADOEQUIPOS">[7]Equipo!$A$16:$A$80</definedName>
    <definedName name="LISTADOMATERIALES">[7]Material!$A$11:$A$1009</definedName>
    <definedName name="LISTADOMO">[7]M.Obra!$A$21:$A$50</definedName>
    <definedName name="LISTADOTRANSPORTES">[7]Transp.!$A$16:$A$50</definedName>
    <definedName name="LISTON">[41]INSUMOS!$D$563</definedName>
    <definedName name="ll" localSheetId="2">[31]PRESUPUESTO!#REF!</definedName>
    <definedName name="ll" localSheetId="3">[31]PRESUPUESTO!#REF!</definedName>
    <definedName name="ll">[31]PRESUPUESTO!#REF!</definedName>
    <definedName name="LÑP" localSheetId="3">#REF!</definedName>
    <definedName name="LÑP">#REF!</definedName>
    <definedName name="Loan_Amount" localSheetId="3">#REF!</definedName>
    <definedName name="Loan_Amount">#REF!</definedName>
    <definedName name="Loan_Start" localSheetId="3">#REF!</definedName>
    <definedName name="Loan_Start">#REF!</definedName>
    <definedName name="Loan_Years" localSheetId="3">#REF!</definedName>
    <definedName name="Loan_Years">#REF!</definedName>
    <definedName name="LOCA" localSheetId="2">IF(AU!RICO,Header_Row+AU!TUPI,Header_Row)</definedName>
    <definedName name="LOCA" localSheetId="3">IF('FACTOR PRESTACIONAL'!RICO,'FACTOR PRESTACIONAL'!Header_Row+'FACTOR PRESTACIONAL'!TUPI,'FACTOR PRESTACIONAL'!Header_Row)</definedName>
    <definedName name="LOCA">IF(RICO,Header_Row+TUPI,Header_Row)</definedName>
    <definedName name="LOI" localSheetId="3">#REF!</definedName>
    <definedName name="LOI">#REF!</definedName>
    <definedName name="Longitud" localSheetId="2">#REF!</definedName>
    <definedName name="Longitud" localSheetId="3">#REF!</definedName>
    <definedName name="Longitud">#REF!</definedName>
    <definedName name="Longitud1" localSheetId="2">#REF!</definedName>
    <definedName name="Longitud1" localSheetId="3">#REF!</definedName>
    <definedName name="Longitud1">#REF!</definedName>
    <definedName name="Longitud2" localSheetId="2">#REF!</definedName>
    <definedName name="Longitud2" localSheetId="3">#REF!</definedName>
    <definedName name="Longitud2">#REF!</definedName>
    <definedName name="LP" localSheetId="2">'[19]CIRCUITOS CODENSA'!#REF!</definedName>
    <definedName name="LP" localSheetId="3">'[19]CIRCUITOS CODENSA'!#REF!</definedName>
    <definedName name="LP">'[19]CIRCUITOS CODENSA'!#REF!</definedName>
    <definedName name="LUCY" localSheetId="2">OFFSET(Full_Print,0,0,AU!LOCA)</definedName>
    <definedName name="LUCY" localSheetId="3">OFFSET('FACTOR PRESTACIONAL'!Full_Print,0,0,'FACTOR PRESTACIONAL'!LOCA)</definedName>
    <definedName name="LUCY">OFFSET(Full_Print,0,0,LOCA)</definedName>
    <definedName name="LUISA" localSheetId="3">#REF!</definedName>
    <definedName name="LUISA">#REF!</definedName>
    <definedName name="M.O" comment="Mano de obra">[22]M.Obra!$B$35:$B$42</definedName>
    <definedName name="mac" localSheetId="2">#REF!</definedName>
    <definedName name="mac" localSheetId="3">#REF!</definedName>
    <definedName name="mac">#REF!</definedName>
    <definedName name="Maderas" localSheetId="3">#REF!</definedName>
    <definedName name="Maderas">#REF!</definedName>
    <definedName name="MALLA2" localSheetId="3">#REF!</definedName>
    <definedName name="MALLA2">#REF!</definedName>
    <definedName name="MALO4006" localSheetId="3">#REF!</definedName>
    <definedName name="MALO4006">#REF!</definedName>
    <definedName name="MALO4006A" localSheetId="3">#REF!</definedName>
    <definedName name="MALO4006A">#REF!</definedName>
    <definedName name="MALO40CN01" localSheetId="3">#REF!</definedName>
    <definedName name="MALO40CN01">#REF!</definedName>
    <definedName name="MALO40CNA" localSheetId="3">#REF!</definedName>
    <definedName name="MALO40CNA">#REF!</definedName>
    <definedName name="MALO40CNB" localSheetId="3">#REF!</definedName>
    <definedName name="MALO40CNB">#REF!</definedName>
    <definedName name="MALO55CN01" localSheetId="3">#REF!</definedName>
    <definedName name="MALO55CN01">#REF!</definedName>
    <definedName name="MALO55CN03" localSheetId="3">#REF!</definedName>
    <definedName name="MALO55CN03">#REF!</definedName>
    <definedName name="MALO5607" localSheetId="3">#REF!</definedName>
    <definedName name="MALO5607">#REF!</definedName>
    <definedName name="MALOAFIR5607" localSheetId="3">#REF!</definedName>
    <definedName name="MALOAFIR5607">#REF!</definedName>
    <definedName name="mama" localSheetId="2" hidden="1">'[49]Datos-Gráfica-Apartada'!#REF!</definedName>
    <definedName name="mama" localSheetId="3" hidden="1">'[49]Datos-Gráfica-Apartada'!#REF!</definedName>
    <definedName name="mama" hidden="1">'[49]Datos-Gráfica-Apartada'!#REF!</definedName>
    <definedName name="MANODEOBRA">[7]M.Obra!$A$21:$I$50</definedName>
    <definedName name="mantenimiento" localSheetId="2">'[50]COSTOS OFICINA'!#REF!</definedName>
    <definedName name="mantenimiento" localSheetId="3">'[50]COSTOS OFICINA'!#REF!</definedName>
    <definedName name="mantenimiento">'[50]COSTOS OFICINA'!#REF!</definedName>
    <definedName name="MAQUINAR">#N/A</definedName>
    <definedName name="MAR" localSheetId="2">#REF!</definedName>
    <definedName name="MAR" localSheetId="3">#REF!</definedName>
    <definedName name="MAR">#REF!</definedName>
    <definedName name="MARS" localSheetId="3">#REF!</definedName>
    <definedName name="MARS">#REF!</definedName>
    <definedName name="MARTA" localSheetId="2">IF(Loan_Amount*Interest_Rate*Loan_Years*Loan_Start&gt;0,1,0)</definedName>
    <definedName name="MARTA" localSheetId="3">IF('FACTOR PRESTACIONAL'!Loan_Amount*'FACTOR PRESTACIONAL'!Interest_Rate*'FACTOR PRESTACIONAL'!Loan_Years*'FACTOR PRESTACIONAL'!Loan_Start&gt;0,1,0)</definedName>
    <definedName name="MARTA">IF(Loan_Amount*Interest_Rate*Loan_Years*Loan_Start&gt;0,1,0)</definedName>
    <definedName name="MARTHA">[12]DATOS!$A$9</definedName>
    <definedName name="MATER">[37]MATERIAL!$B$3:$B$580</definedName>
    <definedName name="MATERIALES">[37]MATERIAL!$B$2:$D$580</definedName>
    <definedName name="MATSUB">[6]INSUMOS!$D$115</definedName>
    <definedName name="MAY" localSheetId="2">#REF!</definedName>
    <definedName name="MAY" localSheetId="3">#REF!</definedName>
    <definedName name="MAY">#REF!</definedName>
    <definedName name="meses" localSheetId="2">#REF!</definedName>
    <definedName name="meses" localSheetId="3">#REF!</definedName>
    <definedName name="meses">#REF!</definedName>
    <definedName name="MEZASF" localSheetId="3">#REF!</definedName>
    <definedName name="MEZASF">#REF!</definedName>
    <definedName name="MEZCL">[6]INSUMOS!$D$158</definedName>
    <definedName name="mf" localSheetId="3">#REF!</definedName>
    <definedName name="mf">#REF!</definedName>
    <definedName name="mhg" localSheetId="3">#REF!</definedName>
    <definedName name="mhg">#REF!</definedName>
    <definedName name="mht" localSheetId="3">#REF!</definedName>
    <definedName name="mht">#REF!</definedName>
    <definedName name="mhy" localSheetId="3">#REF!</definedName>
    <definedName name="mhy">#REF!</definedName>
    <definedName name="Mínimo" localSheetId="2">#REF!</definedName>
    <definedName name="Mínimo" localSheetId="3">#REF!</definedName>
    <definedName name="Mínimo">#REF!</definedName>
    <definedName name="mju" localSheetId="3">#REF!</definedName>
    <definedName name="mju">#REF!</definedName>
    <definedName name="mku" localSheetId="3">#REF!</definedName>
    <definedName name="mku">#REF!</definedName>
    <definedName name="mm" localSheetId="3">#REF!</definedName>
    <definedName name="mm">#REF!</definedName>
    <definedName name="mmm" localSheetId="3">#REF!</definedName>
    <definedName name="mmm">#REF!</definedName>
    <definedName name="MO" localSheetId="2">'[19]CIRCUITOS CODENSA'!#REF!</definedName>
    <definedName name="MO" localSheetId="3">'[19]CIRCUITOS CODENSA'!#REF!</definedName>
    <definedName name="MO">'[19]CIRCUITOS CODENSA'!#REF!</definedName>
    <definedName name="Montenegro" localSheetId="3">#REF!</definedName>
    <definedName name="Montenegro">#REF!</definedName>
    <definedName name="MORT13" localSheetId="3">#REF!</definedName>
    <definedName name="MORT13">#REF!</definedName>
    <definedName name="mr" localSheetId="3">#REF!</definedName>
    <definedName name="mr">#REF!</definedName>
    <definedName name="MU" localSheetId="2">'[19]CIRCUITOS CODENSA'!#REF!</definedName>
    <definedName name="MU" localSheetId="3">'[19]CIRCUITOS CODENSA'!#REF!</definedName>
    <definedName name="MU">'[19]CIRCUITOS CODENSA'!#REF!</definedName>
    <definedName name="MUROCV" localSheetId="3">#REF!</definedName>
    <definedName name="MUROCV">#REF!</definedName>
    <definedName name="MURTOLETE" localSheetId="3">#REF!</definedName>
    <definedName name="MURTOLETE">#REF!</definedName>
    <definedName name="MZ" localSheetId="2">'[19]CIRCUITOS CODENSA'!#REF!</definedName>
    <definedName name="MZ" localSheetId="3">'[19]CIRCUITOS CODENSA'!#REF!</definedName>
    <definedName name="MZ">'[19]CIRCUITOS CODENSA'!#REF!</definedName>
    <definedName name="nb" localSheetId="3">#REF!</definedName>
    <definedName name="nb">#REF!</definedName>
    <definedName name="nbv" localSheetId="3">#REF!</definedName>
    <definedName name="nbv">#REF!</definedName>
    <definedName name="nece.cab" localSheetId="3">#REF!</definedName>
    <definedName name="nece.cab">#REF!</definedName>
    <definedName name="NEWJ" localSheetId="3">#REF!</definedName>
    <definedName name="NEWJ">#REF!</definedName>
    <definedName name="NHG" localSheetId="3">#REF!</definedName>
    <definedName name="NHG">#REF!</definedName>
    <definedName name="ninguno" localSheetId="2">#REF!</definedName>
    <definedName name="ninguno" localSheetId="3">#REF!</definedName>
    <definedName name="ninguno">#REF!</definedName>
    <definedName name="NJH" localSheetId="3">#REF!</definedName>
    <definedName name="NJH">#REF!</definedName>
    <definedName name="nm" localSheetId="3">#REF!</definedName>
    <definedName name="nm">#REF!</definedName>
    <definedName name="NoFacturable" localSheetId="2">#REF!</definedName>
    <definedName name="NoFacturable" localSheetId="3">#REF!</definedName>
    <definedName name="NoFacturable">#REF!</definedName>
    <definedName name="NOV" localSheetId="2">#REF!</definedName>
    <definedName name="NOV" localSheetId="3">#REF!</definedName>
    <definedName name="NOV">#REF!</definedName>
    <definedName name="nr" localSheetId="3">#REF!</definedName>
    <definedName name="nr">#REF!</definedName>
    <definedName name="nt" localSheetId="3">#REF!</definedName>
    <definedName name="nt">#REF!</definedName>
    <definedName name="Num_Pmt_Per_Year" localSheetId="3">#REF!</definedName>
    <definedName name="Num_Pmt_Per_Year">#REF!</definedName>
    <definedName name="Number_of_Payments" localSheetId="2">MATCH(0.01,End_Bal,-1)+1</definedName>
    <definedName name="Number_of_Payments" localSheetId="3">MATCH(0.01,'FACTOR PRESTACIONAL'!End_Bal,-1)+1</definedName>
    <definedName name="Number_of_Payments">MATCH(0.01,End_Bal,-1)+1</definedName>
    <definedName name="NUNI" localSheetId="2">#REF!</definedName>
    <definedName name="NUNI" localSheetId="3">#REF!</definedName>
    <definedName name="NUNI">#REF!</definedName>
    <definedName name="NVOCD" localSheetId="3">[21]INSUMOS!$P$6</definedName>
    <definedName name="NVOCD">[9]INSUMOS!$P$6</definedName>
    <definedName name="ñl" localSheetId="3">#REF!</definedName>
    <definedName name="ñl">#REF!</definedName>
    <definedName name="ññ" localSheetId="3">#REF!</definedName>
    <definedName name="ññ">#REF!</definedName>
    <definedName name="ñok" localSheetId="3">#REF!</definedName>
    <definedName name="ñok">#REF!</definedName>
    <definedName name="ñp" localSheetId="3">#REF!</definedName>
    <definedName name="ñp">#REF!</definedName>
    <definedName name="ñpo" localSheetId="3">#REF!</definedName>
    <definedName name="ñpo">#REF!</definedName>
    <definedName name="Obra">[28]Datos!$B$1</definedName>
    <definedName name="OBRAS" localSheetId="3">#REF!</definedName>
    <definedName name="OBRAS">#REF!</definedName>
    <definedName name="OCT" localSheetId="2">#REF!</definedName>
    <definedName name="OCT" localSheetId="3">#REF!</definedName>
    <definedName name="OCT">#REF!</definedName>
    <definedName name="Oficina" localSheetId="2">#REF!</definedName>
    <definedName name="Oficina" localSheetId="3">#REF!</definedName>
    <definedName name="Oficina">#REF!</definedName>
    <definedName name="oo" localSheetId="3">#REF!</definedName>
    <definedName name="oo">#REF!</definedName>
    <definedName name="OrigenConsultoria" localSheetId="2">#REF!</definedName>
    <definedName name="OrigenConsultoria" localSheetId="3">#REF!</definedName>
    <definedName name="OrigenConsultoria">#REF!</definedName>
    <definedName name="OrigenObra" localSheetId="2">#REF!</definedName>
    <definedName name="OrigenObra" localSheetId="3">#REF!</definedName>
    <definedName name="OrigenObra">#REF!</definedName>
    <definedName name="ORO" localSheetId="2">#REF!</definedName>
    <definedName name="ORO" localSheetId="3">#REF!</definedName>
    <definedName name="ORO">#REF!</definedName>
    <definedName name="os" localSheetId="3">#REF!</definedName>
    <definedName name="os">#REF!</definedName>
    <definedName name="P1_" localSheetId="3">#REF!</definedName>
    <definedName name="P1_">#REF!</definedName>
    <definedName name="P2_" localSheetId="3">#REF!</definedName>
    <definedName name="P2_">#REF!</definedName>
    <definedName name="P3_" localSheetId="3">#REF!</definedName>
    <definedName name="P3_">#REF!</definedName>
    <definedName name="P4_" localSheetId="3">#REF!</definedName>
    <definedName name="P4_">#REF!</definedName>
    <definedName name="P5_" localSheetId="3">#REF!</definedName>
    <definedName name="P5_">#REF!</definedName>
    <definedName name="P6_" localSheetId="3">#REF!</definedName>
    <definedName name="P6_">#REF!</definedName>
    <definedName name="P7_" localSheetId="3">#REF!</definedName>
    <definedName name="P7_">#REF!</definedName>
    <definedName name="P8_" localSheetId="3">#REF!</definedName>
    <definedName name="P8_">#REF!</definedName>
    <definedName name="PA" localSheetId="2">[31]PRESUPUESTO!#REF!</definedName>
    <definedName name="PA" localSheetId="3">[31]PRESUPUESTO!#REF!</definedName>
    <definedName name="PA">[31]PRESUPUESTO!#REF!</definedName>
    <definedName name="Paraguaycito" localSheetId="3">#REF!</definedName>
    <definedName name="Paraguaycito">#REF!</definedName>
    <definedName name="PARBOX" localSheetId="3">#REF!</definedName>
    <definedName name="PARBOX">#REF!</definedName>
    <definedName name="pasamanos" localSheetId="2">#REF!</definedName>
    <definedName name="pasamanos" localSheetId="3">#REF!</definedName>
    <definedName name="pasamanos">#REF!</definedName>
    <definedName name="PAVRIG20" localSheetId="3">#REF!</definedName>
    <definedName name="PAVRIG20">#REF!</definedName>
    <definedName name="Pay_Date" localSheetId="3">#REF!</definedName>
    <definedName name="Pay_Date">#REF!</definedName>
    <definedName name="Pay_Num" localSheetId="3">#REF!</definedName>
    <definedName name="Pay_Num">#REF!</definedName>
    <definedName name="Payment_Date" localSheetId="2">DATE(YEAR(Loan_Start),MONTH(Loan_Start)+Payment_Number,DAY(Loan_Start))</definedName>
    <definedName name="Payment_Date" localSheetId="3">DATE(YEAR('FACTOR PRESTACIONAL'!Loan_Start),MONTH('FACTOR PRESTACIONAL'!Loan_Start)+Payment_Number,DAY('FACTOR PRESTACIONAL'!Loan_Start))</definedName>
    <definedName name="Payment_Date">DATE(YEAR(Loan_Start),MONTH(Loan_Start)+Payment_Number,DAY(Loan_Start))</definedName>
    <definedName name="PAZ" localSheetId="3">#REF!</definedName>
    <definedName name="PAZ">#REF!</definedName>
    <definedName name="PB" localSheetId="2">[31]PRESUPUESTO!#REF!</definedName>
    <definedName name="PB" localSheetId="3">[31]PRESUPUESTO!#REF!</definedName>
    <definedName name="PB">[31]PRESUPUESTO!#REF!</definedName>
    <definedName name="PC" localSheetId="2">[31]PRESUPUESTO!#REF!</definedName>
    <definedName name="PC" localSheetId="3">[31]PRESUPUESTO!#REF!</definedName>
    <definedName name="PC">[31]PRESUPUESTO!#REF!</definedName>
    <definedName name="PE" localSheetId="2">[31]PRESUPUESTO!#REF!</definedName>
    <definedName name="PE" localSheetId="3">[31]PRESUPUESTO!#REF!</definedName>
    <definedName name="PE">[31]PRESUPUESTO!#REF!</definedName>
    <definedName name="PERIODO">[10]CUMPLIMIENTO!$M$5</definedName>
    <definedName name="PersonalProfesional" localSheetId="2">#REF!</definedName>
    <definedName name="PersonalProfesional" localSheetId="3">#REF!</definedName>
    <definedName name="PersonalProfesional">#REF!</definedName>
    <definedName name="PersonalTecnico" localSheetId="2">#REF!</definedName>
    <definedName name="PersonalTecnico" localSheetId="3">#REF!</definedName>
    <definedName name="PersonalTecnico">#REF!</definedName>
    <definedName name="PESO14.2" localSheetId="2">#REF!</definedName>
    <definedName name="PESO14.2" localSheetId="3">#REF!</definedName>
    <definedName name="PESO14.2">#REF!</definedName>
    <definedName name="PESO14.3" localSheetId="2">#REF!</definedName>
    <definedName name="PESO14.3" localSheetId="3">#REF!</definedName>
    <definedName name="PESO14.3">#REF!</definedName>
    <definedName name="PESO14.4" localSheetId="2">#REF!</definedName>
    <definedName name="PESO14.4" localSheetId="3">#REF!</definedName>
    <definedName name="PESO14.4">#REF!</definedName>
    <definedName name="PIA" localSheetId="2" hidden="1">#REF!</definedName>
    <definedName name="PIA" localSheetId="3" hidden="1">#REF!</definedName>
    <definedName name="PIA" hidden="1">#REF!</definedName>
    <definedName name="Pinos" localSheetId="3">#REF!</definedName>
    <definedName name="Pinos">#REF!</definedName>
    <definedName name="Pinturas" localSheetId="3">#REF!</definedName>
    <definedName name="Pinturas">#REF!</definedName>
    <definedName name="PisosEnchapes" localSheetId="3">#REF!</definedName>
    <definedName name="PisosEnchapes">#REF!</definedName>
    <definedName name="PL" localSheetId="2">[31]PRESUPUESTO!#REF!</definedName>
    <definedName name="PL" localSheetId="3">[31]PRESUPUESTO!#REF!</definedName>
    <definedName name="PL">[31]PRESUPUESTO!#REF!</definedName>
    <definedName name="PLACALIG50">[6]A.P.U.!$G$482</definedName>
    <definedName name="PlazoEnMeses" localSheetId="2">#REF!</definedName>
    <definedName name="PlazoEnMeses" localSheetId="3">#REF!</definedName>
    <definedName name="PlazoEnMeses">#REF!</definedName>
    <definedName name="PLDM">[41]INSUMOS!$D$683</definedName>
    <definedName name="Plegable" localSheetId="2">#REF!</definedName>
    <definedName name="Plegable" localSheetId="3">#REF!</definedName>
    <definedName name="Plegable">#REF!</definedName>
    <definedName name="PMT" localSheetId="2">#REF!</definedName>
    <definedName name="PMT" localSheetId="3">#REF!</definedName>
    <definedName name="PMT">#REF!</definedName>
    <definedName name="pñ" localSheetId="3">#REF!</definedName>
    <definedName name="pñ">#REF!</definedName>
    <definedName name="po" localSheetId="3">#REF!</definedName>
    <definedName name="po">#REF!</definedName>
    <definedName name="POF" localSheetId="3">#REF!</definedName>
    <definedName name="POF">#REF!</definedName>
    <definedName name="poi" localSheetId="3">#REF!</definedName>
    <definedName name="poi">#REF!</definedName>
    <definedName name="POO" localSheetId="3">#REF!</definedName>
    <definedName name="POO">#REF!</definedName>
    <definedName name="pp" localSheetId="3">#REF!</definedName>
    <definedName name="pp">#REF!</definedName>
    <definedName name="pre" localSheetId="2">#REF!</definedName>
    <definedName name="pre" localSheetId="3">#REF!</definedName>
    <definedName name="pre">#REF!</definedName>
    <definedName name="PRECIO" localSheetId="3">#REF!</definedName>
    <definedName name="PRECIO">#REF!</definedName>
    <definedName name="precios" localSheetId="3">#REF!</definedName>
    <definedName name="precios">#REF!</definedName>
    <definedName name="PreciosBase">[26]INSUMOS!$L$2</definedName>
    <definedName name="Prefabricados" localSheetId="3">#REF!</definedName>
    <definedName name="Prefabricados">#REF!</definedName>
    <definedName name="prestaciones">[12]DATOS!$B$14</definedName>
    <definedName name="PrestacionesSeguridadOtros" localSheetId="2">#REF!</definedName>
    <definedName name="PrestacionesSeguridadOtros" localSheetId="3">#REF!</definedName>
    <definedName name="PrestacionesSeguridadOtros">#REF!</definedName>
    <definedName name="PRESUPUESTADO" localSheetId="2">#REF!</definedName>
    <definedName name="PRESUPUESTADO" localSheetId="3">#REF!</definedName>
    <definedName name="PRESUPUESTADO">#REF!</definedName>
    <definedName name="primer" localSheetId="3">'[8]ESTADO RED'!#REF!</definedName>
    <definedName name="primer">'[8]ESTADO RED'!#REF!</definedName>
    <definedName name="Princ" localSheetId="3">#REF!</definedName>
    <definedName name="Princ">#REF!</definedName>
    <definedName name="Print_Area" localSheetId="2">AU!$A$1:$J$31</definedName>
    <definedName name="Print_Area">#N/A</definedName>
    <definedName name="Print_Area_MI" localSheetId="3">#REF!</definedName>
    <definedName name="Print_Area_MI">#REF!</definedName>
    <definedName name="Print_Area_Reset" localSheetId="2">OFFSET(Full_Print,0,0,AU!Last_Row)</definedName>
    <definedName name="Print_Area_Reset" localSheetId="3">OFFSET('FACTOR PRESTACIONAL'!Full_Print,0,0,'FACTOR PRESTACIONAL'!Last_Row)</definedName>
    <definedName name="Print_Area_Reset">OFFSET(Full_Print,0,0,Last_Row)</definedName>
    <definedName name="Profesional" localSheetId="2">#REF!</definedName>
    <definedName name="Profesional" localSheetId="3">#REF!</definedName>
    <definedName name="Profesional">#REF!</definedName>
    <definedName name="PROP">[14]DATOS!$D$7</definedName>
    <definedName name="Proponente" localSheetId="3">#REF!</definedName>
    <definedName name="Proponente">#REF!</definedName>
    <definedName name="prueba" localSheetId="2">#REF!</definedName>
    <definedName name="prueba" localSheetId="3">#REF!</definedName>
    <definedName name="prueba">#REF!</definedName>
    <definedName name="PUERTAS_PISO_1" localSheetId="3">#REF!</definedName>
    <definedName name="PUERTAS_PISO_1">#REF!</definedName>
    <definedName name="PUERTAS_PISO_2" localSheetId="3">#REF!</definedName>
    <definedName name="PUERTAS_PISO_2">#REF!</definedName>
    <definedName name="PUERTAS_PISO_3" localSheetId="3">#REF!</definedName>
    <definedName name="PUERTAS_PISO_3">#REF!</definedName>
    <definedName name="PUERTAS_PISO_4" localSheetId="3">#REF!</definedName>
    <definedName name="PUERTAS_PISO_4">#REF!</definedName>
    <definedName name="PUERTAS_PISO_5" localSheetId="3">#REF!</definedName>
    <definedName name="PUERTAS_PISO_5">#REF!</definedName>
    <definedName name="PUERTAS_Y_VENTANAS" localSheetId="3">#REF!</definedName>
    <definedName name="PUERTAS_Y_VENTANAS">#REF!</definedName>
    <definedName name="PUNT" localSheetId="3">#REF!</definedName>
    <definedName name="PUNT">#REF!</definedName>
    <definedName name="Q" localSheetId="2">#REF!</definedName>
    <definedName name="q" localSheetId="3">#REF!</definedName>
    <definedName name="q">#REF!</definedName>
    <definedName name="qq" localSheetId="3">#REF!</definedName>
    <definedName name="qq">#REF!</definedName>
    <definedName name="qqq" localSheetId="2">#REF!</definedName>
    <definedName name="qqq" localSheetId="3">#REF!</definedName>
    <definedName name="qqq">#REF!</definedName>
    <definedName name="Quimbaya" localSheetId="3">#REF!</definedName>
    <definedName name="Quimbaya">#REF!</definedName>
    <definedName name="qw" localSheetId="3">#REF!</definedName>
    <definedName name="qw">#REF!</definedName>
    <definedName name="RANA">[6]INSUMOS!$D$168</definedName>
    <definedName name="rds" localSheetId="3">#REF!</definedName>
    <definedName name="rds">#REF!</definedName>
    <definedName name="Recorder" localSheetId="2">#REF!</definedName>
    <definedName name="Recorder" localSheetId="3">#REF!</definedName>
    <definedName name="Recorder">#REF!</definedName>
    <definedName name="REFPISC" localSheetId="3">#REF!</definedName>
    <definedName name="REFPISC">#REF!</definedName>
    <definedName name="Regional" localSheetId="2">#REF!</definedName>
    <definedName name="Regional" localSheetId="3">#REF!</definedName>
    <definedName name="Regional">#REF!</definedName>
    <definedName name="REGULAR4006" localSheetId="3">#REF!</definedName>
    <definedName name="REGULAR4006">#REF!</definedName>
    <definedName name="REGULAR4006A" localSheetId="3">#REF!</definedName>
    <definedName name="REGULAR4006A">#REF!</definedName>
    <definedName name="REGULAR40CN01" localSheetId="3">#REF!</definedName>
    <definedName name="REGULAR40CN01">#REF!</definedName>
    <definedName name="REGULAR40CNA" localSheetId="3">#REF!</definedName>
    <definedName name="REGULAR40CNA">#REF!</definedName>
    <definedName name="REGULAR40CNB" localSheetId="3">#REF!</definedName>
    <definedName name="REGULAR40CNB">#REF!</definedName>
    <definedName name="REGULAR55CN01" localSheetId="3">#REF!</definedName>
    <definedName name="REGULAR55CN01">#REF!</definedName>
    <definedName name="REGULAR55CN03" localSheetId="3">#REF!</definedName>
    <definedName name="REGULAR55CN03">#REF!</definedName>
    <definedName name="REGULAR5607" localSheetId="3">#REF!</definedName>
    <definedName name="REGULAR5607">#REF!</definedName>
    <definedName name="REGULARAFIR5607" localSheetId="3">#REF!</definedName>
    <definedName name="REGULARAFIR5607">#REF!</definedName>
    <definedName name="rell" localSheetId="3">#REF!</definedName>
    <definedName name="rell">#REF!</definedName>
    <definedName name="residente">'[20]GENERALIDADES '!$E$9</definedName>
    <definedName name="Resistenciaconductor" localSheetId="2">[30]Modelo!#REF!</definedName>
    <definedName name="Resistenciaconductor" localSheetId="3">[30]Modelo!#REF!</definedName>
    <definedName name="Resistenciaconductor">[30]Modelo!#REF!</definedName>
    <definedName name="RESTIT" localSheetId="3">#REF!</definedName>
    <definedName name="RESTIT">#REF!</definedName>
    <definedName name="RETT" localSheetId="3">#REF!</definedName>
    <definedName name="RETT">#REF!</definedName>
    <definedName name="rfref" localSheetId="2">#REF!</definedName>
    <definedName name="rfref" localSheetId="3">#REF!</definedName>
    <definedName name="rfref">#REF!</definedName>
    <definedName name="RICO" localSheetId="2">IF(Loan_Amount*Interest_Rate*Loan_Years*Loan_Start&gt;0,1,0)</definedName>
    <definedName name="RICO" localSheetId="3">IF('FACTOR PRESTACIONAL'!Loan_Amount*'FACTOR PRESTACIONAL'!Interest_Rate*'FACTOR PRESTACIONAL'!Loan_Years*'FACTOR PRESTACIONAL'!Loan_Start&gt;0,1,0)</definedName>
    <definedName name="RICO">IF(Loan_Amount*Interest_Rate*Loan_Years*Loan_Start&gt;0,1,0)</definedName>
    <definedName name="rl" localSheetId="3">#REF!</definedName>
    <definedName name="rl">#REF!</definedName>
    <definedName name="rlo" localSheetId="3">#REF!</definedName>
    <definedName name="rlo">#REF!</definedName>
    <definedName name="rm" localSheetId="3">#REF!</definedName>
    <definedName name="rm">#REF!</definedName>
    <definedName name="rñ" localSheetId="3">#REF!</definedName>
    <definedName name="rñ">#REF!</definedName>
    <definedName name="rr" localSheetId="3">#REF!</definedName>
    <definedName name="rr">#REF!</definedName>
    <definedName name="RRC" localSheetId="3">#REF!</definedName>
    <definedName name="RRC">#REF!</definedName>
    <definedName name="rrrr" localSheetId="2">#REF!</definedName>
    <definedName name="rrrr" localSheetId="3">#REF!</definedName>
    <definedName name="rrrr">#REF!</definedName>
    <definedName name="rt" localSheetId="3">#REF!</definedName>
    <definedName name="rt">#REF!</definedName>
    <definedName name="rte" localSheetId="3">#REF!</definedName>
    <definedName name="rte">#REF!</definedName>
    <definedName name="rty" localSheetId="3">#REF!</definedName>
    <definedName name="rty">#REF!</definedName>
    <definedName name="RUTA" localSheetId="2">DATE(YEAR([0]!Loan_Start),MONTH([0]!Loan_Start)+Payment_Number,DAY([0]!Loan_Start))</definedName>
    <definedName name="RUTA" localSheetId="3">DATE(YEAR('FACTOR PRESTACIONAL'!Loan_Start),MONTH('FACTOR PRESTACIONAL'!Loan_Start)+Payment_Number,DAY('FACTOR PRESTACIONAL'!Loan_Start))</definedName>
    <definedName name="RUTA">DATE(YEAR([0]!Loan_Start),MONTH([0]!Loan_Start)+Payment_Number,DAY([0]!Loan_Start))</definedName>
    <definedName name="RW">[51]items!$C$4:$J$248</definedName>
    <definedName name="ry" localSheetId="3">#REF!</definedName>
    <definedName name="ry">#REF!</definedName>
    <definedName name="S" localSheetId="2">#REF!</definedName>
    <definedName name="S" localSheetId="3">#REF!</definedName>
    <definedName name="S">#REF!</definedName>
    <definedName name="SA" localSheetId="2">[31]PRESUPUESTO!#REF!</definedName>
    <definedName name="SA" localSheetId="3">[31]PRESUPUESTO!#REF!</definedName>
    <definedName name="SA">[31]PRESUPUESTO!#REF!</definedName>
    <definedName name="Salarios" localSheetId="2">#REF!</definedName>
    <definedName name="Salarios" localSheetId="3">#REF!</definedName>
    <definedName name="Salarios">#REF!</definedName>
    <definedName name="sara" localSheetId="3">#REF!</definedName>
    <definedName name="sara">#REF!</definedName>
    <definedName name="SARD40" localSheetId="3">#REF!</definedName>
    <definedName name="SARD40">#REF!</definedName>
    <definedName name="SB" localSheetId="2">[31]PRESUPUESTO!#REF!</definedName>
    <definedName name="SB" localSheetId="3">[31]PRESUPUESTO!#REF!</definedName>
    <definedName name="SB">[31]PRESUPUESTO!#REF!</definedName>
    <definedName name="sbe" localSheetId="3">#REF!</definedName>
    <definedName name="sbe">#REF!</definedName>
    <definedName name="SbtPpto" localSheetId="3">#REF!</definedName>
    <definedName name="SbtPpto">[52]PRESUPUESTO!$G$356</definedName>
    <definedName name="SC" localSheetId="2">[31]PRESUPUESTO!#REF!</definedName>
    <definedName name="SC" localSheetId="3">[31]PRESUPUESTO!#REF!</definedName>
    <definedName name="SC">[31]PRESUPUESTO!#REF!</definedName>
    <definedName name="Sched_Pay" localSheetId="3">#REF!</definedName>
    <definedName name="Sched_Pay">#REF!</definedName>
    <definedName name="Scheduled_Extra_Payments" localSheetId="3">#REF!</definedName>
    <definedName name="Scheduled_Extra_Payments">#REF!</definedName>
    <definedName name="Scheduled_Interest_Rate" localSheetId="3">#REF!</definedName>
    <definedName name="Scheduled_Interest_Rate">#REF!</definedName>
    <definedName name="Scheduled_Monthly_Payment" localSheetId="3">#REF!</definedName>
    <definedName name="Scheduled_Monthly_Payment">#REF!</definedName>
    <definedName name="sd" localSheetId="3">#REF!</definedName>
    <definedName name="sd">#REF!</definedName>
    <definedName name="SDE" localSheetId="3">#REF!</definedName>
    <definedName name="SDE">#REF!</definedName>
    <definedName name="sdf" localSheetId="2">#REF!</definedName>
    <definedName name="sdf" localSheetId="3">#REF!</definedName>
    <definedName name="sdf">#REF!</definedName>
    <definedName name="SE" localSheetId="2">[31]PRESUPUESTO!#REF!</definedName>
    <definedName name="SE" localSheetId="3">[31]PRESUPUESTO!#REF!</definedName>
    <definedName name="SE">[31]PRESUPUESTO!#REF!</definedName>
    <definedName name="segundo" localSheetId="3">'[8]ESTADO RED'!#REF!</definedName>
    <definedName name="segundo">'[8]ESTADO RED'!#REF!</definedName>
    <definedName name="SEP" localSheetId="2">#REF!</definedName>
    <definedName name="SEP" localSheetId="3">#REF!</definedName>
    <definedName name="SEP">#REF!</definedName>
    <definedName name="SF" localSheetId="2">'[19]CIRCUITOS CODENSA'!#REF!</definedName>
    <definedName name="SF" localSheetId="3">'[19]CIRCUITOS CODENSA'!#REF!</definedName>
    <definedName name="SF">'[19]CIRCUITOS CODENSA'!#REF!</definedName>
    <definedName name="SGI_V_INDICES_CIRCUITO_CAUSA" localSheetId="2">#REF!</definedName>
    <definedName name="SGI_V_INDICES_CIRCUITO_CAUSA" localSheetId="3">#REF!</definedName>
    <definedName name="SGI_V_INDICES_CIRCUITO_CAUSA">#REF!</definedName>
    <definedName name="si" localSheetId="3">#REF!</definedName>
    <definedName name="si">#REF!</definedName>
    <definedName name="SIKA1" localSheetId="3">#REF!</definedName>
    <definedName name="SIKA1">#REF!</definedName>
    <definedName name="SJ" localSheetId="2">'[19]CIRCUITOS CODENSA'!#REF!</definedName>
    <definedName name="SJ" localSheetId="3">'[19]CIRCUITOS CODENSA'!#REF!</definedName>
    <definedName name="SJ">'[19]CIRCUITOS CODENSA'!#REF!</definedName>
    <definedName name="sk" localSheetId="3">#REF!</definedName>
    <definedName name="sk">#REF!</definedName>
    <definedName name="SL" localSheetId="2">[31]PRESUPUESTO!#REF!</definedName>
    <definedName name="SL" localSheetId="3">[31]PRESUPUESTO!#REF!</definedName>
    <definedName name="SL">[31]PRESUPUESTO!#REF!</definedName>
    <definedName name="SM" localSheetId="2">'[19]CIRCUITOS CODENSA'!#REF!</definedName>
    <definedName name="SM" localSheetId="3">'[19]CIRCUITOS CODENSA'!#REF!</definedName>
    <definedName name="SM">'[19]CIRCUITOS CODENSA'!#REF!</definedName>
    <definedName name="sn" localSheetId="3">#REF!</definedName>
    <definedName name="sn">#REF!</definedName>
    <definedName name="snw" localSheetId="3">#REF!</definedName>
    <definedName name="snw">#REF!</definedName>
    <definedName name="sñ" localSheetId="3">#REF!</definedName>
    <definedName name="sñ">#REF!</definedName>
    <definedName name="so" localSheetId="3">#REF!</definedName>
    <definedName name="so">#REF!</definedName>
    <definedName name="SOCIAL" localSheetId="2">#REF!</definedName>
    <definedName name="SOCIAL" localSheetId="3">#REF!</definedName>
    <definedName name="SOCIAL">#REF!</definedName>
    <definedName name="SOLAD" localSheetId="3">#REF!</definedName>
    <definedName name="SOLAD">#REF!</definedName>
    <definedName name="SQLÑLWDN">[9]PRESUPUESTO!$F$406</definedName>
    <definedName name="sr" localSheetId="3">#REF!</definedName>
    <definedName name="sr">#REF!</definedName>
    <definedName name="ss" localSheetId="3">#REF!</definedName>
    <definedName name="ss">#REF!</definedName>
    <definedName name="SSSSSSS" localSheetId="2">IF(Loan_Amount*Interest_Rate*Loan_Years*Loan_Start&gt;0,1,0)</definedName>
    <definedName name="SSSSSSS" localSheetId="3">IF('FACTOR PRESTACIONAL'!Loan_Amount*'FACTOR PRESTACIONAL'!Interest_Rate*'FACTOR PRESTACIONAL'!Loan_Years*'FACTOR PRESTACIONAL'!Loan_Start&gt;0,1,0)</definedName>
    <definedName name="SSSSSSS">IF(Loan_Amount*Interest_Rate*Loan_Years*Loan_Start&gt;0,1,0)</definedName>
    <definedName name="st" localSheetId="2">#REF!</definedName>
    <definedName name="st" localSheetId="3">#REF!</definedName>
    <definedName name="st">#REF!</definedName>
    <definedName name="STEEL">[6]A.P.U.!$G$453</definedName>
    <definedName name="SU" localSheetId="2">'[19]CIRCUITOS CODENSA'!#REF!</definedName>
    <definedName name="SU" localSheetId="3">'[19]CIRCUITOS CODENSA'!#REF!</definedName>
    <definedName name="SU">'[19]CIRCUITOS CODENSA'!#REF!</definedName>
    <definedName name="SUBA" localSheetId="3">#REF!</definedName>
    <definedName name="SUBA">#REF!</definedName>
    <definedName name="SUBB" localSheetId="3">#REF!</definedName>
    <definedName name="SUBB">#REF!</definedName>
    <definedName name="SUBESTACIONES" localSheetId="2">'[53]OBRAS SES'!#REF!</definedName>
    <definedName name="SUBESTACIONES" localSheetId="3">'[53]OBRAS SES'!#REF!</definedName>
    <definedName name="SUBESTACIONES">'[53]OBRAS SES'!#REF!</definedName>
    <definedName name="SUBPRODUCTOS" localSheetId="2">#REF!</definedName>
    <definedName name="SUBPRODUCTOS" localSheetId="3">#REF!</definedName>
    <definedName name="SUBPRODUCTOS">#REF!</definedName>
    <definedName name="SUBR" localSheetId="3">#REF!</definedName>
    <definedName name="SUBR">#REF!</definedName>
    <definedName name="SUBTOTALMAT">'[31]2,2,6,1 Pilotes 0,30'!$I$19</definedName>
    <definedName name="Summary" localSheetId="3">#REF!</definedName>
    <definedName name="Summary">#REF!</definedName>
    <definedName name="SUSTIT" localSheetId="3">#REF!</definedName>
    <definedName name="SUSTIT">#REF!</definedName>
    <definedName name="TA" localSheetId="2">[31]PRESUPUESTO!#REF!</definedName>
    <definedName name="TA" localSheetId="3">[31]PRESUPUESTO!#REF!</definedName>
    <definedName name="TA">[31]PRESUPUESTO!#REF!</definedName>
    <definedName name="TABLA" localSheetId="3">#REF!</definedName>
    <definedName name="TABLA">#REF!</definedName>
    <definedName name="tabla2" localSheetId="2">#REF!</definedName>
    <definedName name="tabla2" localSheetId="3">#REF!</definedName>
    <definedName name="tabla2">#REF!</definedName>
    <definedName name="TABLAB">[41]INSUMOS!$D$801</definedName>
    <definedName name="tabladatos" localSheetId="3">#REF!</definedName>
    <definedName name="tabladatos">#REF!</definedName>
    <definedName name="TABLERO">[6]INSUMOS!$D$177</definedName>
    <definedName name="TACO">[6]INSUMOS!$D$179</definedName>
    <definedName name="TASA" localSheetId="3">#REF!</definedName>
    <definedName name="TASA">#REF!</definedName>
    <definedName name="TB" localSheetId="2">[31]PRESUPUESTO!#REF!</definedName>
    <definedName name="TB" localSheetId="3">[31]PRESUPUESTO!#REF!</definedName>
    <definedName name="TB">[31]PRESUPUESTO!#REF!</definedName>
    <definedName name="TC" localSheetId="2">[31]PRESUPUESTO!#REF!</definedName>
    <definedName name="TC" localSheetId="3">[31]PRESUPUESTO!#REF!</definedName>
    <definedName name="TC">[31]PRESUPUESTO!#REF!</definedName>
    <definedName name="TCD">'[54]Presupuesto '!$G$161</definedName>
    <definedName name="TE" localSheetId="2">[31]PRESUPUESTO!#REF!</definedName>
    <definedName name="TE" localSheetId="3">[31]PRESUPUESTO!#REF!</definedName>
    <definedName name="TE">[31]PRESUPUESTO!#REF!</definedName>
    <definedName name="TECN" localSheetId="2">DATE(YEAR(Loan_Start),MONTH(Loan_Start)+Payment_Number,DAY(Loan_Start))</definedName>
    <definedName name="TECN" localSheetId="3">DATE(YEAR('FACTOR PRESTACIONAL'!Loan_Start),MONTH('FACTOR PRESTACIONAL'!Loan_Start)+Payment_Number,DAY('FACTOR PRESTACIONAL'!Loan_Start))</definedName>
    <definedName name="TECN">DATE(YEAR(Loan_Start),MONTH(Loan_Start)+Payment_Number,DAY(Loan_Start))</definedName>
    <definedName name="Tecnico" localSheetId="2">#REF!</definedName>
    <definedName name="Tecnico" localSheetId="3">#REF!</definedName>
    <definedName name="Tecnico">#REF!</definedName>
    <definedName name="TELERA">[6]INSUMOS!$D$120</definedName>
    <definedName name="th" localSheetId="3">#REF!</definedName>
    <definedName name="th">#REF!</definedName>
    <definedName name="TipoCosteo" localSheetId="2">#REF!</definedName>
    <definedName name="TipoCosteo" localSheetId="3">#REF!</definedName>
    <definedName name="TipoCosteo">#REF!</definedName>
    <definedName name="TipoCosteoNivelRiesgo" localSheetId="2">#REF!</definedName>
    <definedName name="TipoCosteoNivelRiesgo" localSheetId="3">#REF!</definedName>
    <definedName name="TipoCosteoNivelRiesgo">#REF!</definedName>
    <definedName name="TiposCampamentos" localSheetId="2">#REF!</definedName>
    <definedName name="TiposCampamentos" localSheetId="3">#REF!</definedName>
    <definedName name="TiposCampamentos">#REF!</definedName>
    <definedName name="TiposEnsayos" localSheetId="2">#REF!</definedName>
    <definedName name="TiposEnsayos" localSheetId="3">#REF!</definedName>
    <definedName name="TiposEnsayos">#REF!</definedName>
    <definedName name="TiposEquipos" localSheetId="2">#REF!</definedName>
    <definedName name="TiposEquipos" localSheetId="3">#REF!</definedName>
    <definedName name="TiposEquipos">#REF!</definedName>
    <definedName name="TiposOficina" localSheetId="2">#REF!</definedName>
    <definedName name="TiposOficina" localSheetId="3">#REF!</definedName>
    <definedName name="TiposOficina">#REF!</definedName>
    <definedName name="TiposPersonalProfesional" localSheetId="2">#REF!</definedName>
    <definedName name="TiposPersonalProfesional" localSheetId="3">#REF!</definedName>
    <definedName name="TiposPersonalProfesional">#REF!</definedName>
    <definedName name="TiposPersonalTecnico" localSheetId="2">#REF!</definedName>
    <definedName name="TiposPersonalTecnico" localSheetId="3">#REF!</definedName>
    <definedName name="TiposPersonalTecnico">#REF!</definedName>
    <definedName name="tipov" localSheetId="3">#REF!</definedName>
    <definedName name="tipov">#REF!</definedName>
    <definedName name="titi" localSheetId="2">IF(Loan_Amount*Interest_Rate*Loan_Years*Loan_Start&gt;0,1,0)</definedName>
    <definedName name="titi" localSheetId="3">IF('FACTOR PRESTACIONAL'!Loan_Amount*'FACTOR PRESTACIONAL'!Interest_Rate*'FACTOR PRESTACIONAL'!Loan_Years*'FACTOR PRESTACIONAL'!Loan_Start&gt;0,1,0)</definedName>
    <definedName name="titi">IF(Loan_Amount*Interest_Rate*Loan_Years*Loan_Start&gt;0,1,0)</definedName>
    <definedName name="TITO" localSheetId="2">IF(AU!RICO,Header_Row+AU!TUPI,Header_Row)</definedName>
    <definedName name="TITO" localSheetId="3">IF('FACTOR PRESTACIONAL'!RICO,'FACTOR PRESTACIONAL'!Header_Row+'FACTOR PRESTACIONAL'!TUPI,'FACTOR PRESTACIONAL'!Header_Row)</definedName>
    <definedName name="TITO">IF(RICO,Header_Row+TUPI,Header_Row)</definedName>
    <definedName name="TITOF" localSheetId="2">IF(AU!RICO,Header_Row+AU!TUPI,Header_Row)</definedName>
    <definedName name="TITOF" localSheetId="3">IF('FACTOR PRESTACIONAL'!RICO,'FACTOR PRESTACIONAL'!Header_Row+'FACTOR PRESTACIONAL'!TUPI,'FACTOR PRESTACIONAL'!Header_Row)</definedName>
    <definedName name="TITOF">IF(RICO,Header_Row+TUPI,Header_Row)</definedName>
    <definedName name="TITULO" localSheetId="3">#REF!</definedName>
    <definedName name="TITULO">#REF!</definedName>
    <definedName name="tj" localSheetId="3">#REF!</definedName>
    <definedName name="tj">#REF!</definedName>
    <definedName name="TL" localSheetId="2">[31]PRESUPUESTO!#REF!</definedName>
    <definedName name="TL" localSheetId="3">[31]PRESUPUESTO!#REF!</definedName>
    <definedName name="TL">[31]PRESUPUESTO!#REF!</definedName>
    <definedName name="tn" localSheetId="3">#REF!</definedName>
    <definedName name="tn">#REF!</definedName>
    <definedName name="To" localSheetId="2">#REF!</definedName>
    <definedName name="To" localSheetId="3">#REF!</definedName>
    <definedName name="To">#REF!</definedName>
    <definedName name="TodosInsumos">[26]INSUMOS!$A$6:$G$3021</definedName>
    <definedName name="Total" localSheetId="2">#REF!</definedName>
    <definedName name="Total" localSheetId="3">#REF!</definedName>
    <definedName name="Total">#REF!</definedName>
    <definedName name="Total_Interest" localSheetId="3">#REF!</definedName>
    <definedName name="Total_Interest">#REF!</definedName>
    <definedName name="Total_Kilometro_típico_aereo_11.4_kV" localSheetId="2">'[55]c2.5y2.6'!#REF!</definedName>
    <definedName name="Total_Kilometro_típico_aereo_11.4_kV" localSheetId="3">'[55]c2.5y2.6'!#REF!</definedName>
    <definedName name="Total_Kilometro_típico_aereo_11.4_kV">'[55]c2.5y2.6'!#REF!</definedName>
    <definedName name="Total_Kilometro_típico_aereo_34.5_kV" localSheetId="2">'[55]c2.5y2.6'!#REF!</definedName>
    <definedName name="Total_Kilometro_típico_aereo_34.5_kV" localSheetId="3">'[55]c2.5y2.6'!#REF!</definedName>
    <definedName name="Total_Kilometro_típico_aereo_34.5_kV">'[55]c2.5y2.6'!#REF!</definedName>
    <definedName name="Total_Kilometro_típico_aereo_rural_11.4kV" localSheetId="2">'[55]c2.5y2.6'!#REF!</definedName>
    <definedName name="Total_Kilometro_típico_aereo_rural_11.4kV" localSheetId="3">'[55]c2.5y2.6'!#REF!</definedName>
    <definedName name="Total_Kilometro_típico_aereo_rural_11.4kV">'[55]c2.5y2.6'!#REF!</definedName>
    <definedName name="Total_Kilometro_típico_aereo_rural_34.5kV" localSheetId="2">'[55]c2.5y2.6'!#REF!</definedName>
    <definedName name="Total_Kilometro_típico_aereo_rural_34.5kV" localSheetId="3">'[55]c2.5y2.6'!#REF!</definedName>
    <definedName name="Total_Kilometro_típico_aereo_rural_34.5kV">'[55]c2.5y2.6'!#REF!</definedName>
    <definedName name="Total_Kilometro_típico_subterraneo_11.4_kV" localSheetId="2">'[55]c2.5y2.6'!#REF!</definedName>
    <definedName name="Total_Kilometro_típico_subterraneo_11.4_kV" localSheetId="3">'[55]c2.5y2.6'!#REF!</definedName>
    <definedName name="Total_Kilometro_típico_subterraneo_11.4_kV">'[55]c2.5y2.6'!#REF!</definedName>
    <definedName name="Total_Kilometro_típico_subterraneo_34.5_kV" localSheetId="2">'[55]c2.5y2.6'!#REF!</definedName>
    <definedName name="Total_Kilometro_típico_subterraneo_34.5_kV" localSheetId="3">'[55]c2.5y2.6'!#REF!</definedName>
    <definedName name="Total_Kilometro_típico_subterraneo_34.5_kV">'[55]c2.5y2.6'!#REF!</definedName>
    <definedName name="Total_Pay" localSheetId="3">#REF!</definedName>
    <definedName name="Total_Pay">#REF!</definedName>
    <definedName name="Total_Payment" localSheetId="2">Scheduled_Payment+Extra_Payment</definedName>
    <definedName name="Total_Payment" localSheetId="3">Scheduled_Payment+Extra_Payment</definedName>
    <definedName name="Total_Payment">Scheduled_Payment+Extra_Payment</definedName>
    <definedName name="TOTALAFIR4006" localSheetId="3">#REF!</definedName>
    <definedName name="TOTALAFIR4006">#REF!</definedName>
    <definedName name="TOTALAFIR4006A" localSheetId="3">#REF!</definedName>
    <definedName name="TOTALAFIR4006A">#REF!</definedName>
    <definedName name="TOTALAFIR40CN01" localSheetId="3">#REF!</definedName>
    <definedName name="TOTALAFIR40CN01">#REF!</definedName>
    <definedName name="TOTALAFIR55CN01" localSheetId="3">#REF!</definedName>
    <definedName name="TOTALAFIR55CN01">#REF!</definedName>
    <definedName name="TOTALAFIR55CN03" localSheetId="3">#REF!</definedName>
    <definedName name="TOTALAFIR55CN03">#REF!</definedName>
    <definedName name="TOTALAFIR5607" localSheetId="3">#REF!</definedName>
    <definedName name="TOTALAFIR5607">#REF!</definedName>
    <definedName name="TotalCalidad" localSheetId="2">#REF!</definedName>
    <definedName name="TotalCalidad" localSheetId="3">#REF!</definedName>
    <definedName name="TotalCalidad">#REF!</definedName>
    <definedName name="TotalCam" localSheetId="2">#REF!</definedName>
    <definedName name="TotalCam" localSheetId="3">#REF!</definedName>
    <definedName name="TotalCam">#REF!</definedName>
    <definedName name="TotalContratoConIva">[29]Hoja1!$D$37</definedName>
    <definedName name="TotalContratoSinIVA">[29]Hoja1!$D$33</definedName>
    <definedName name="TotalEns" localSheetId="2">#REF!</definedName>
    <definedName name="TotalEns" localSheetId="3">#REF!</definedName>
    <definedName name="TotalEns">#REF!</definedName>
    <definedName name="TotalEqu" localSheetId="2">#REF!</definedName>
    <definedName name="TotalEqu" localSheetId="3">#REF!</definedName>
    <definedName name="TotalEqu">#REF!</definedName>
    <definedName name="TotalImpuestosObra" localSheetId="2">#REF!</definedName>
    <definedName name="TotalImpuestosObra" localSheetId="3">#REF!</definedName>
    <definedName name="TotalImpuestosObra">#REF!</definedName>
    <definedName name="TotalNoFacturable" localSheetId="2">#REF!</definedName>
    <definedName name="TotalNoFacturable" localSheetId="3">#REF!</definedName>
    <definedName name="TotalNoFacturable">#REF!</definedName>
    <definedName name="TotalOfi" localSheetId="2">#REF!</definedName>
    <definedName name="TotalOfi" localSheetId="3">#REF!</definedName>
    <definedName name="TotalOfi">#REF!</definedName>
    <definedName name="TotalPaginaPersonal" localSheetId="2">#REF!</definedName>
    <definedName name="TotalPaginaPersonal" localSheetId="3">#REF!</definedName>
    <definedName name="TotalPaginaPersonal">#REF!</definedName>
    <definedName name="TOTALPAV4006" localSheetId="3">#REF!</definedName>
    <definedName name="TOTALPAV4006">#REF!</definedName>
    <definedName name="TOTALPAV4006A" localSheetId="3">#REF!</definedName>
    <definedName name="TOTALPAV4006A">#REF!</definedName>
    <definedName name="TOTALPAV40CN01" localSheetId="3">#REF!</definedName>
    <definedName name="TOTALPAV40CN01">#REF!</definedName>
    <definedName name="TOTALPAV40CNA" localSheetId="3">#REF!</definedName>
    <definedName name="TOTALPAV40CNA">#REF!</definedName>
    <definedName name="TOTALPAV40CNB" localSheetId="3">#REF!</definedName>
    <definedName name="TOTALPAV40CNB">#REF!</definedName>
    <definedName name="TOTALPAV55CN01" localSheetId="3">#REF!</definedName>
    <definedName name="TOTALPAV55CN01">#REF!</definedName>
    <definedName name="TOTALPAV55CN03" localSheetId="3">#REF!</definedName>
    <definedName name="TOTALPAV55CN03">#REF!</definedName>
    <definedName name="TOTALPAV55CNO3" localSheetId="3">#REF!</definedName>
    <definedName name="TOTALPAV55CNO3">#REF!</definedName>
    <definedName name="TOTALPAV5607" localSheetId="3">#REF!</definedName>
    <definedName name="TOTALPAV5607">#REF!</definedName>
    <definedName name="TotalPro" localSheetId="2">#REF!</definedName>
    <definedName name="TotalPro" localSheetId="3">#REF!</definedName>
    <definedName name="TotalPro">#REF!</definedName>
    <definedName name="TotalTec" localSheetId="2">#REF!</definedName>
    <definedName name="TotalTec" localSheetId="3">#REF!</definedName>
    <definedName name="TotalTec">#REF!</definedName>
    <definedName name="TotalTram" localSheetId="2">#REF!</definedName>
    <definedName name="TotalTram" localSheetId="3">#REF!</definedName>
    <definedName name="TotalTram">#REF!</definedName>
    <definedName name="TotalVia" localSheetId="2">#REF!</definedName>
    <definedName name="TotalVia" localSheetId="3">#REF!</definedName>
    <definedName name="TotalVia">#REF!</definedName>
    <definedName name="TRAB">[6]INSUMOS!$D$122</definedName>
    <definedName name="Tramite" localSheetId="2">#REF!</definedName>
    <definedName name="Tramite" localSheetId="3">#REF!</definedName>
    <definedName name="Tramite">#REF!</definedName>
    <definedName name="Transporte">[31]Trans!$A$12:$I$65</definedName>
    <definedName name="trimestre1">'[16]ESTADO RED'!$E$8</definedName>
    <definedName name="tt" localSheetId="3">#REF!</definedName>
    <definedName name="tt">#REF!</definedName>
    <definedName name="TTA" localSheetId="2">[31]PRESUPUESTO!#REF!</definedName>
    <definedName name="TTA" localSheetId="3">[31]PRESUPUESTO!#REF!</definedName>
    <definedName name="TTA">[31]PRESUPUESTO!#REF!</definedName>
    <definedName name="TTB" localSheetId="2">[31]PRESUPUESTO!#REF!</definedName>
    <definedName name="TTB" localSheetId="3">[31]PRESUPUESTO!#REF!</definedName>
    <definedName name="TTB">[31]PRESUPUESTO!#REF!</definedName>
    <definedName name="TTC" localSheetId="2">[31]PRESUPUESTO!#REF!</definedName>
    <definedName name="TTC" localSheetId="3">[31]PRESUPUESTO!#REF!</definedName>
    <definedName name="TTC">[31]PRESUPUESTO!#REF!</definedName>
    <definedName name="TTE" localSheetId="2">[31]PRESUPUESTO!#REF!</definedName>
    <definedName name="TTE" localSheetId="3">[31]PRESUPUESTO!#REF!</definedName>
    <definedName name="TTE">[31]PRESUPUESTO!#REF!</definedName>
    <definedName name="TTL" localSheetId="2">[31]PRESUPUESTO!#REF!</definedName>
    <definedName name="TTL" localSheetId="3">[31]PRESUPUESTO!#REF!</definedName>
    <definedName name="TTL">[31]PRESUPUESTO!#REF!</definedName>
    <definedName name="TtlCD" localSheetId="3">#REF!</definedName>
    <definedName name="TtlCD">[9]PRESUPUESTO!$G$403</definedName>
    <definedName name="TtlCDCronog" localSheetId="3">[21]CRONOGRAMA!$H$1503</definedName>
    <definedName name="TtlCDCronog">[9]CRONOGRAMA!$H$1503</definedName>
    <definedName name="TtlPpto" localSheetId="3">[21]PRESUPUESTO!$G$425</definedName>
    <definedName name="TtlPpto">[9]PRESUPUESTO!$G$425</definedName>
    <definedName name="TTT" localSheetId="2">#REF!</definedName>
    <definedName name="TTT" localSheetId="3">#REF!</definedName>
    <definedName name="TTT">#REF!</definedName>
    <definedName name="TU" localSheetId="2">'[19]CIRCUITOS CODENSA'!#REF!</definedName>
    <definedName name="TU" localSheetId="3">'[19]CIRCUITOS CODENSA'!#REF!</definedName>
    <definedName name="TU">'[19]CIRCUITOS CODENSA'!#REF!</definedName>
    <definedName name="TUPI" localSheetId="2">MATCH(0.01,End_Bal,-1)+1</definedName>
    <definedName name="TUPI" localSheetId="3">MATCH(0.01,'FACTOR PRESTACIONAL'!End_Bal,-1)+1</definedName>
    <definedName name="TUPI">MATCH(0.01,End_Bal,-1)+1</definedName>
    <definedName name="ty" localSheetId="3">#REF!</definedName>
    <definedName name="ty">#REF!</definedName>
    <definedName name="tyu" localSheetId="3">#REF!</definedName>
    <definedName name="tyu">#REF!</definedName>
    <definedName name="UBICACION" localSheetId="3">#REF!</definedName>
    <definedName name="UBICACION">#REF!</definedName>
    <definedName name="Ubicación" localSheetId="3">#REF!</definedName>
    <definedName name="Ubicación">#REF!</definedName>
    <definedName name="ui" localSheetId="3">#REF!</definedName>
    <definedName name="ui">#REF!</definedName>
    <definedName name="UM" localSheetId="2">'[19]CIRCUITOS CODENSA'!#REF!</definedName>
    <definedName name="UM" localSheetId="3">'[19]CIRCUITOS CODENSA'!#REF!</definedName>
    <definedName name="UM">'[19]CIRCUITOS CODENSA'!#REF!</definedName>
    <definedName name="UNIDAD1">[32]ITEMS!$C$2</definedName>
    <definedName name="UNIDAD521">[33]ITEMS!$C$522</definedName>
    <definedName name="Unidades">[56]Presup_Cancha!$J$14:$J$18</definedName>
    <definedName name="UNITARIO">#N/A</definedName>
    <definedName name="Unitarios" localSheetId="3">#REF!</definedName>
    <definedName name="Unitarios">#REF!</definedName>
    <definedName name="US" localSheetId="2">'[19]CIRCUITOS CODENSA'!#REF!</definedName>
    <definedName name="US" localSheetId="3">'[19]CIRCUITOS CODENSA'!#REF!</definedName>
    <definedName name="US">'[19]CIRCUITOS CODENSA'!#REF!</definedName>
    <definedName name="ut" localSheetId="3">#REF!</definedName>
    <definedName name="ut">#REF!</definedName>
    <definedName name="Utilidad" localSheetId="3">#REF!</definedName>
    <definedName name="utilidad">[12]DATOS!$B$18</definedName>
    <definedName name="UtilidadObra" localSheetId="2">#REF!</definedName>
    <definedName name="UtilidadObra" localSheetId="3">#REF!</definedName>
    <definedName name="UtilidadObra">#REF!</definedName>
    <definedName name="UTJG" localSheetId="3">#REF!</definedName>
    <definedName name="UTJG">#REF!</definedName>
    <definedName name="uu" localSheetId="3">#REF!</definedName>
    <definedName name="uu">#REF!</definedName>
    <definedName name="uxd" localSheetId="3">#REF!</definedName>
    <definedName name="uxd">#REF!</definedName>
    <definedName name="uy" localSheetId="3">#REF!</definedName>
    <definedName name="uy">#REF!</definedName>
    <definedName name="v" localSheetId="2">#REF!</definedName>
    <definedName name="V" localSheetId="3">#REF!</definedName>
    <definedName name="V">#REF!</definedName>
    <definedName name="V1_" localSheetId="3">#REF!</definedName>
    <definedName name="V1_">#REF!</definedName>
    <definedName name="V10_" localSheetId="3">#REF!</definedName>
    <definedName name="V10_">#REF!</definedName>
    <definedName name="V11_" localSheetId="3">#REF!</definedName>
    <definedName name="V11_">#REF!</definedName>
    <definedName name="V12_" localSheetId="3">#REF!</definedName>
    <definedName name="V12_">#REF!</definedName>
    <definedName name="V13_" localSheetId="3">#REF!</definedName>
    <definedName name="V13_">#REF!</definedName>
    <definedName name="V14_" localSheetId="3">#REF!</definedName>
    <definedName name="V14_">#REF!</definedName>
    <definedName name="V15_" localSheetId="3">#REF!</definedName>
    <definedName name="V15_">#REF!</definedName>
    <definedName name="V16_" localSheetId="3">#REF!</definedName>
    <definedName name="V16_">#REF!</definedName>
    <definedName name="V17_" localSheetId="3">#REF!</definedName>
    <definedName name="V17_">#REF!</definedName>
    <definedName name="V2_" localSheetId="3">#REF!</definedName>
    <definedName name="V2_">#REF!</definedName>
    <definedName name="V3_" localSheetId="3">#REF!</definedName>
    <definedName name="V3_">#REF!</definedName>
    <definedName name="V4_" localSheetId="3">#REF!</definedName>
    <definedName name="V4_">#REF!</definedName>
    <definedName name="V5_" localSheetId="3">#REF!</definedName>
    <definedName name="V5_">#REF!</definedName>
    <definedName name="V6_" localSheetId="3">#REF!</definedName>
    <definedName name="V6_">#REF!</definedName>
    <definedName name="V7_" localSheetId="3">#REF!</definedName>
    <definedName name="V7_">#REF!</definedName>
    <definedName name="V8_" localSheetId="3">#REF!</definedName>
    <definedName name="V8_">#REF!</definedName>
    <definedName name="V9_" localSheetId="3">#REF!</definedName>
    <definedName name="V9_">#REF!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acion" localSheetId="2">#REF!</definedName>
    <definedName name="Valoracion" localSheetId="3">#REF!</definedName>
    <definedName name="Valoracion">#REF!</definedName>
    <definedName name="VALORACIÓN" localSheetId="2">#REF!</definedName>
    <definedName name="VALORACIÓN" localSheetId="3">#REF!</definedName>
    <definedName name="VALORACIÓN">#REF!</definedName>
    <definedName name="ValorTotConsultoria" localSheetId="2">#REF!</definedName>
    <definedName name="ValorTotConsultoria" localSheetId="3">#REF!</definedName>
    <definedName name="ValorTotConsultoria">#REF!</definedName>
    <definedName name="Values_Entered" localSheetId="2">IF(Loan_Amount*Interest_Rate*Loan_Years*Loan_Start&gt;0,1,0)</definedName>
    <definedName name="Values_Entered" localSheetId="3">IF('FACTOR PRESTACIONAL'!Loan_Amount*'FACTOR PRESTACIONAL'!Interest_Rate*'FACTOR PRESTACIONAL'!Loan_Years*'FACTOR PRESTACIONAL'!Loan_Start&gt;0,1,0)</definedName>
    <definedName name="Values_Entered">IF(Loan_Amount*Interest_Rate*Loan_Years*Loan_Start&gt;0,1,0)</definedName>
    <definedName name="VAMC" localSheetId="3">#REF!</definedName>
    <definedName name="VAMC">#REF!</definedName>
    <definedName name="VAMRF">[6]A.P.U.!$G$593</definedName>
    <definedName name="VAMURO" localSheetId="3">#REF!</definedName>
    <definedName name="VAMURO">#REF!</definedName>
    <definedName name="variacion">[15]Datos!$B$8</definedName>
    <definedName name="VariosAnalisis" localSheetId="3">#REF!</definedName>
    <definedName name="VariosAnalisis">#REF!</definedName>
    <definedName name="vb" localSheetId="3">#REF!</definedName>
    <definedName name="vb">#REF!</definedName>
    <definedName name="vc" localSheetId="3">#REF!</definedName>
    <definedName name="vc">#REF!</definedName>
    <definedName name="VCANAL">[6]A.P.U.!$G$429</definedName>
    <definedName name="vck" localSheetId="3">#REF!</definedName>
    <definedName name="vck">#REF!</definedName>
    <definedName name="vd" localSheetId="3">#REF!</definedName>
    <definedName name="vd">#REF!</definedName>
    <definedName name="VE" localSheetId="2">'[19]CIRCUITOS CODENSA'!#REF!</definedName>
    <definedName name="VE" localSheetId="3">'[19]CIRCUITOS CODENSA'!#REF!</definedName>
    <definedName name="VE">'[19]CIRCUITOS CODENSA'!#REF!</definedName>
    <definedName name="VENTANAS_PISO_1" localSheetId="3">#REF!</definedName>
    <definedName name="VENTANAS_PISO_1">#REF!</definedName>
    <definedName name="VENTANAS_PISO_2" localSheetId="3">#REF!</definedName>
    <definedName name="VENTANAS_PISO_2">#REF!</definedName>
    <definedName name="VENTANAS_PISO_3" localSheetId="3">#REF!</definedName>
    <definedName name="VENTANAS_PISO_3">#REF!</definedName>
    <definedName name="VENTANAS_PISO_4" localSheetId="3">#REF!</definedName>
    <definedName name="VENTANAS_PISO_4">#REF!</definedName>
    <definedName name="VENTANAS_PISO_5" localSheetId="3">#REF!</definedName>
    <definedName name="VENTANAS_PISO_5">#REF!</definedName>
    <definedName name="vfn" localSheetId="3">#REF!</definedName>
    <definedName name="vfn">#REF!</definedName>
    <definedName name="vg" localSheetId="3">#REF!</definedName>
    <definedName name="vg">#REF!</definedName>
    <definedName name="VI" localSheetId="2">'[19]CIRCUITOS CODENSA'!#REF!</definedName>
    <definedName name="VI" localSheetId="3">'[19]CIRCUITOS CODENSA'!#REF!</definedName>
    <definedName name="VI">'[19]CIRCUITOS CODENSA'!#REF!</definedName>
    <definedName name="Viajes" localSheetId="2">#REF!</definedName>
    <definedName name="Viajes" localSheetId="3">#REF!</definedName>
    <definedName name="Viajes">#REF!</definedName>
    <definedName name="VIBRA">[6]INSUMOS!$D$181</definedName>
    <definedName name="VIGAER">[6]A.P.U.!$G$415</definedName>
    <definedName name="vm" localSheetId="3">#REF!</definedName>
    <definedName name="vm">#REF!</definedName>
    <definedName name="VOLQ">[6]INSUMOS!$D$185</definedName>
    <definedName name="VOLQH">[6]INSUMOS!$D$184</definedName>
    <definedName name="vv" localSheetId="3">#REF!</definedName>
    <definedName name="vv">#REF!</definedName>
    <definedName name="w" localSheetId="2" hidden="1">#REF!</definedName>
    <definedName name="w" localSheetId="3" hidden="1">#REF!</definedName>
    <definedName name="w" hidden="1">#REF!</definedName>
    <definedName name="we" localSheetId="3">#REF!</definedName>
    <definedName name="we">#REF!</definedName>
    <definedName name="wj" localSheetId="3">#REF!</definedName>
    <definedName name="wj">#REF!</definedName>
    <definedName name="wl" localSheetId="3">#REF!</definedName>
    <definedName name="wl">#REF!</definedName>
    <definedName name="wrn.ar." localSheetId="2" hidden="1">{#N/A,#N/A,TRUE,"CODIGO DEPENDENCIA"}</definedName>
    <definedName name="wrn.ar." hidden="1">{#N/A,#N/A,TRUE,"CODIGO DEPENDENCIA"}</definedName>
    <definedName name="ws" localSheetId="3">#REF!</definedName>
    <definedName name="ws">#REF!</definedName>
    <definedName name="WSERWEER" localSheetId="2">'[57]COSTOS OFICINA'!#REF!</definedName>
    <definedName name="WSERWEER" localSheetId="3">'[57]COSTOS OFICINA'!#REF!</definedName>
    <definedName name="WSERWEER">'[57]COSTOS OFICINA'!#REF!</definedName>
    <definedName name="ww" localSheetId="3">#REF!</definedName>
    <definedName name="ww">#REF!</definedName>
    <definedName name="www" localSheetId="2">#REF!</definedName>
    <definedName name="www" localSheetId="3">#REF!</definedName>
    <definedName name="www">#REF!</definedName>
    <definedName name="x" localSheetId="2">#REF!</definedName>
    <definedName name="x" localSheetId="3">#REF!</definedName>
    <definedName name="x">#REF!</definedName>
    <definedName name="xb" localSheetId="3">#REF!</definedName>
    <definedName name="xb">#REF!</definedName>
    <definedName name="XMesCalidades" localSheetId="2">#REF!</definedName>
    <definedName name="XMesCalidades" localSheetId="3">#REF!</definedName>
    <definedName name="XMesCalidades">#REF!</definedName>
    <definedName name="XMesNoFacturables" localSheetId="2">#REF!</definedName>
    <definedName name="XMesNoFacturables" localSheetId="3">#REF!</definedName>
    <definedName name="XMesNoFacturables">#REF!</definedName>
    <definedName name="XMesPersonalPromedio" localSheetId="2">#REF!</definedName>
    <definedName name="XMesPersonalPromedio" localSheetId="3">#REF!</definedName>
    <definedName name="XMesPersonalPromedio">#REF!</definedName>
    <definedName name="XMesProfesionales" localSheetId="2">#REF!</definedName>
    <definedName name="XMesProfesionales" localSheetId="3">#REF!</definedName>
    <definedName name="XMesProfesionales">#REF!</definedName>
    <definedName name="XMesTecnicos" localSheetId="2">#REF!</definedName>
    <definedName name="XMesTecnicos" localSheetId="3">#REF!</definedName>
    <definedName name="XMesTecnicos">#REF!</definedName>
    <definedName name="xo" localSheetId="3">#REF!</definedName>
    <definedName name="xo">#REF!</definedName>
    <definedName name="xx">[58]PERSONAL!$D$10</definedName>
    <definedName name="xxx" localSheetId="2">#REF!</definedName>
    <definedName name="xxx" localSheetId="3">#REF!</definedName>
    <definedName name="xxx">#REF!</definedName>
    <definedName name="y" localSheetId="2">#REF!</definedName>
    <definedName name="y" localSheetId="3">#REF!</definedName>
    <definedName name="y">#REF!</definedName>
    <definedName name="yn" localSheetId="3">#REF!</definedName>
    <definedName name="yn">#REF!</definedName>
    <definedName name="yu" localSheetId="3">#REF!</definedName>
    <definedName name="yu">#REF!</definedName>
    <definedName name="yui" localSheetId="3">#REF!</definedName>
    <definedName name="yui">#REF!</definedName>
    <definedName name="YUYUYHNBVVVCFDDDSAASXV" localSheetId="3">#REF!</definedName>
    <definedName name="YUYUYHNBVVVCFDDDSAASXV">#REF!</definedName>
    <definedName name="yy" localSheetId="3">#REF!</definedName>
    <definedName name="yy">#REF!</definedName>
    <definedName name="z" localSheetId="2">#REF!</definedName>
    <definedName name="z" localSheetId="3">#REF!</definedName>
    <definedName name="z">#REF!</definedName>
    <definedName name="ZAPATA" localSheetId="3">#REF!</definedName>
    <definedName name="ZAPATA">#REF!</definedName>
    <definedName name="zc" localSheetId="3">#REF!</definedName>
    <definedName name="zc">#REF!</definedName>
    <definedName name="zd" localSheetId="3">#REF!</definedName>
    <definedName name="zd">#REF!</definedName>
    <definedName name="zdr" localSheetId="3">#REF!</definedName>
    <definedName name="zdr">#REF!</definedName>
    <definedName name="zx" localSheetId="3">#REF!</definedName>
    <definedName name="zx">#REF!</definedName>
    <definedName name="zz" localSheetId="3">#REF!</definedName>
    <definedName name="z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 i="5" l="1"/>
  <c r="G2" i="2"/>
  <c r="D90" i="6"/>
  <c r="D91" i="6" s="1"/>
  <c r="E20" i="1"/>
  <c r="F84" i="6" s="1"/>
  <c r="B20" i="1"/>
  <c r="B84" i="6" s="1"/>
  <c r="G84" i="6" l="1"/>
  <c r="F20" i="1" s="1"/>
  <c r="A20" i="1" l="1"/>
  <c r="A84" i="6" s="1"/>
  <c r="G97" i="2"/>
  <c r="G95" i="2"/>
  <c r="G94" i="2"/>
  <c r="G102" i="2"/>
  <c r="G101" i="2"/>
  <c r="G100" i="2"/>
  <c r="G99" i="2"/>
  <c r="G98" i="2"/>
  <c r="G96" i="2"/>
  <c r="G93" i="2"/>
  <c r="G92" i="2" l="1"/>
  <c r="G20" i="1" s="1"/>
  <c r="H20" i="1" s="1"/>
  <c r="H11" i="5"/>
  <c r="J38" i="1"/>
  <c r="H38" i="1" l="1"/>
  <c r="H36" i="1" s="1"/>
  <c r="J33" i="1"/>
  <c r="J32" i="1"/>
  <c r="J31" i="1"/>
  <c r="J30" i="1"/>
  <c r="J29" i="1"/>
  <c r="J28" i="1"/>
  <c r="J27" i="1"/>
  <c r="D69" i="6"/>
  <c r="G67" i="6" s="1"/>
  <c r="F18" i="1" s="1"/>
  <c r="D49" i="6"/>
  <c r="E18" i="1"/>
  <c r="F67" i="6" s="1"/>
  <c r="B18" i="1"/>
  <c r="B67" i="6" s="1"/>
  <c r="G80" i="2"/>
  <c r="G76" i="2"/>
  <c r="G77" i="2"/>
  <c r="G78" i="2"/>
  <c r="G79" i="2"/>
  <c r="G75" i="2"/>
  <c r="A18" i="1"/>
  <c r="A67" i="6" s="1"/>
  <c r="A19" i="1"/>
  <c r="A73" i="6" s="1"/>
  <c r="A17" i="1"/>
  <c r="A16" i="1"/>
  <c r="A15" i="1"/>
  <c r="G74" i="2" l="1"/>
  <c r="G18" i="1" s="1"/>
  <c r="H18" i="1" s="1"/>
  <c r="D79" i="6"/>
  <c r="D80" i="6" s="1"/>
  <c r="G73" i="6" s="1"/>
  <c r="A61" i="6"/>
  <c r="D63" i="6"/>
  <c r="G61" i="6" s="1"/>
  <c r="F17" i="1" s="1"/>
  <c r="A55" i="6"/>
  <c r="D57" i="6"/>
  <c r="G55" i="6" s="1"/>
  <c r="F16" i="1" s="1"/>
  <c r="F19" i="1" l="1"/>
  <c r="A47" i="6"/>
  <c r="B43" i="6"/>
  <c r="D51" i="6"/>
  <c r="B3" i="6"/>
  <c r="D39" i="6"/>
  <c r="D40" i="6" s="1"/>
  <c r="D30" i="6"/>
  <c r="D32" i="6" s="1"/>
  <c r="G47" i="6" l="1"/>
  <c r="F15" i="1" s="1"/>
  <c r="G28" i="6"/>
  <c r="F11" i="1" s="1"/>
  <c r="C23" i="6"/>
  <c r="C24" i="6" s="1"/>
  <c r="C21" i="6"/>
  <c r="C22" i="6" l="1"/>
  <c r="G20" i="6" s="1"/>
  <c r="F10" i="1" s="1"/>
  <c r="G12" i="6"/>
  <c r="F9" i="1" s="1"/>
  <c r="D8" i="6"/>
  <c r="D7" i="6"/>
  <c r="G6" i="6" l="1"/>
  <c r="F8" i="1" s="1"/>
  <c r="B39" i="2"/>
  <c r="B4" i="2"/>
  <c r="E23" i="1"/>
  <c r="B23" i="1"/>
  <c r="A23" i="1"/>
  <c r="G125" i="2"/>
  <c r="G124" i="2" s="1"/>
  <c r="G23" i="1" s="1"/>
  <c r="H23" i="1" s="1"/>
  <c r="G87" i="2" l="1"/>
  <c r="G88" i="2"/>
  <c r="G86" i="2"/>
  <c r="E22" i="1"/>
  <c r="B22" i="1"/>
  <c r="A22" i="1"/>
  <c r="G120" i="2"/>
  <c r="G119" i="2"/>
  <c r="G118" i="2"/>
  <c r="G117" i="2"/>
  <c r="G116" i="2"/>
  <c r="G115" i="2"/>
  <c r="E21" i="1"/>
  <c r="B21" i="1"/>
  <c r="A21" i="1"/>
  <c r="G109" i="2"/>
  <c r="G110" i="2"/>
  <c r="G108" i="2"/>
  <c r="G114" i="2" l="1"/>
  <c r="G22" i="1" s="1"/>
  <c r="H22" i="1" s="1"/>
  <c r="G107" i="2"/>
  <c r="G21" i="1" s="1"/>
  <c r="H21" i="1" s="1"/>
  <c r="E17" i="1" l="1"/>
  <c r="F61" i="6" s="1"/>
  <c r="B17" i="1"/>
  <c r="B61" i="6" s="1"/>
  <c r="G67" i="2"/>
  <c r="G68" i="2"/>
  <c r="G69" i="2"/>
  <c r="G70" i="2"/>
  <c r="G66" i="2"/>
  <c r="G54" i="2"/>
  <c r="G55" i="2"/>
  <c r="G56" i="2"/>
  <c r="G57" i="2"/>
  <c r="G58" i="2"/>
  <c r="G59" i="2"/>
  <c r="G60" i="2"/>
  <c r="G61" i="2"/>
  <c r="G53" i="2"/>
  <c r="G45" i="2"/>
  <c r="G46" i="2"/>
  <c r="G47" i="2"/>
  <c r="G48" i="2"/>
  <c r="G44" i="2"/>
  <c r="E16" i="1"/>
  <c r="F55" i="6" s="1"/>
  <c r="E15" i="1"/>
  <c r="F47" i="6" s="1"/>
  <c r="E11" i="1"/>
  <c r="F28" i="6" s="1"/>
  <c r="H14" i="5"/>
  <c r="H12" i="5"/>
  <c r="G65" i="2" l="1"/>
  <c r="G17" i="1" s="1"/>
  <c r="H17" i="1" s="1"/>
  <c r="G11" i="2"/>
  <c r="G12" i="2"/>
  <c r="E8" i="1"/>
  <c r="F6" i="6" s="1"/>
  <c r="B8" i="1"/>
  <c r="B6" i="6" s="1"/>
  <c r="A8" i="1"/>
  <c r="A6" i="6" s="1"/>
  <c r="G13" i="2"/>
  <c r="G10" i="2"/>
  <c r="G9" i="2"/>
  <c r="A11" i="1"/>
  <c r="A28" i="6" s="1"/>
  <c r="A9" i="1"/>
  <c r="A12" i="6" s="1"/>
  <c r="A10" i="1"/>
  <c r="A20" i="6" s="1"/>
  <c r="E9" i="1"/>
  <c r="F12" i="6" s="1"/>
  <c r="B9" i="1"/>
  <c r="B12" i="6" s="1"/>
  <c r="G21" i="2"/>
  <c r="G20" i="2"/>
  <c r="G19" i="2"/>
  <c r="G18" i="2"/>
  <c r="E10" i="1"/>
  <c r="F20" i="6" s="1"/>
  <c r="B10" i="1"/>
  <c r="B20" i="6" s="1"/>
  <c r="G29" i="2"/>
  <c r="G28" i="2"/>
  <c r="G27" i="2"/>
  <c r="G26" i="2"/>
  <c r="G8" i="2" l="1"/>
  <c r="G8" i="1" s="1"/>
  <c r="H8" i="1" s="1"/>
  <c r="G17" i="2"/>
  <c r="G9" i="1" s="1"/>
  <c r="H9" i="1" s="1"/>
  <c r="G25" i="2"/>
  <c r="G10" i="1" s="1"/>
  <c r="H10" i="1" s="1"/>
  <c r="G85" i="2" l="1"/>
  <c r="E19" i="1"/>
  <c r="F73" i="6" s="1"/>
  <c r="B19" i="1"/>
  <c r="B73" i="6" s="1"/>
  <c r="H33" i="1"/>
  <c r="G19" i="1" l="1"/>
  <c r="H19" i="1" s="1"/>
  <c r="B2" i="5" l="1"/>
  <c r="B2" i="2"/>
  <c r="J30" i="5"/>
  <c r="A18" i="5"/>
  <c r="A19" i="5" s="1"/>
  <c r="A20" i="5" s="1"/>
  <c r="A22" i="5" s="1"/>
  <c r="A23" i="5" s="1"/>
  <c r="A24" i="5" s="1"/>
  <c r="A25" i="5" s="1"/>
  <c r="A26" i="5" s="1"/>
  <c r="I14" i="5"/>
  <c r="E5" i="4"/>
  <c r="D10" i="4" l="1"/>
  <c r="D13" i="4"/>
  <c r="C13" i="4"/>
  <c r="E13" i="4"/>
  <c r="B13" i="4"/>
  <c r="I13" i="5"/>
  <c r="D11" i="4"/>
  <c r="D12" i="4"/>
  <c r="D17" i="4"/>
  <c r="E6" i="4"/>
  <c r="E10" i="4"/>
  <c r="E11" i="4"/>
  <c r="E12" i="4"/>
  <c r="E17" i="4"/>
  <c r="B10" i="4"/>
  <c r="B11" i="4"/>
  <c r="B12" i="4"/>
  <c r="B17" i="4"/>
  <c r="C10" i="4"/>
  <c r="C11" i="4"/>
  <c r="C12" i="4"/>
  <c r="C17" i="4"/>
  <c r="B27" i="4" l="1"/>
  <c r="D27" i="4"/>
  <c r="E27" i="4"/>
  <c r="C27" i="4"/>
  <c r="F12" i="5" l="1"/>
  <c r="I12" i="5" s="1"/>
  <c r="F11" i="5"/>
  <c r="I11" i="5" s="1"/>
  <c r="G52" i="2" l="1"/>
  <c r="G16" i="1" s="1"/>
  <c r="H16" i="1" s="1"/>
  <c r="I10" i="5"/>
  <c r="G35" i="2"/>
  <c r="G34" i="2"/>
  <c r="G33" i="2" l="1"/>
  <c r="G43" i="2" l="1"/>
  <c r="G15" i="1" s="1"/>
  <c r="H15" i="1" s="1"/>
  <c r="H13" i="1" s="1"/>
  <c r="B11" i="1"/>
  <c r="B28" i="6" s="1"/>
  <c r="G11" i="1" l="1"/>
  <c r="H11" i="1" s="1"/>
  <c r="H6" i="1" s="1"/>
  <c r="B15" i="1" l="1"/>
  <c r="B47" i="6" s="1"/>
  <c r="B16" i="1" l="1"/>
  <c r="B55" i="6" s="1"/>
  <c r="H31" i="1" l="1"/>
  <c r="H32" i="1"/>
  <c r="H34" i="1"/>
  <c r="H30" i="1"/>
  <c r="H28" i="1"/>
  <c r="H29" i="1"/>
  <c r="H27" i="1"/>
  <c r="H25" i="1" l="1"/>
  <c r="H41" i="1" s="1"/>
  <c r="E5" i="5" s="1"/>
  <c r="H45" i="1"/>
  <c r="G46" i="1"/>
  <c r="H44" i="1" l="1"/>
  <c r="H46" i="1" l="1"/>
  <c r="H48" i="1" s="1"/>
  <c r="J14" i="5"/>
  <c r="J13" i="5" s="1"/>
  <c r="I29" i="5"/>
  <c r="I28" i="5"/>
  <c r="J12" i="5"/>
  <c r="J11" i="5"/>
  <c r="E18" i="5" l="1"/>
  <c r="I18" i="5" s="1"/>
  <c r="J18" i="5" s="1"/>
  <c r="E26" i="5"/>
  <c r="I26" i="5" s="1"/>
  <c r="J26" i="5" s="1"/>
  <c r="E21" i="5"/>
  <c r="I21" i="5" s="1"/>
  <c r="E23" i="5"/>
  <c r="I23" i="5" s="1"/>
  <c r="J23" i="5" s="1"/>
  <c r="E25" i="5"/>
  <c r="I25" i="5" s="1"/>
  <c r="J25" i="5" s="1"/>
  <c r="E19" i="5"/>
  <c r="I19" i="5" s="1"/>
  <c r="J19" i="5" s="1"/>
  <c r="E17" i="5"/>
  <c r="I17" i="5" s="1"/>
  <c r="J17" i="5" s="1"/>
  <c r="E20" i="5"/>
  <c r="I20" i="5" s="1"/>
  <c r="J20" i="5" s="1"/>
  <c r="E22" i="5"/>
  <c r="I22" i="5" s="1"/>
  <c r="J22" i="5" s="1"/>
  <c r="E24" i="5"/>
  <c r="I24" i="5" s="1"/>
  <c r="J24" i="5" s="1"/>
  <c r="J10" i="5"/>
  <c r="I30" i="5"/>
  <c r="J16" i="5" l="1"/>
  <c r="I16" i="5"/>
  <c r="I27" i="5" s="1"/>
  <c r="J27" i="5" s="1"/>
</calcChain>
</file>

<file path=xl/sharedStrings.xml><?xml version="1.0" encoding="utf-8"?>
<sst xmlns="http://schemas.openxmlformats.org/spreadsheetml/2006/main" count="539" uniqueCount="218">
  <si>
    <t>PRESUPUESTO DE OBRA</t>
  </si>
  <si>
    <t xml:space="preserve">OBRA:    </t>
  </si>
  <si>
    <t>FECHA:</t>
  </si>
  <si>
    <t>ITEM</t>
  </si>
  <si>
    <t>DESCRIPCION</t>
  </si>
  <si>
    <t>UND</t>
  </si>
  <si>
    <t>CANT.</t>
  </si>
  <si>
    <t>VR. UNIT</t>
  </si>
  <si>
    <t>VR.TOTAL</t>
  </si>
  <si>
    <t>VALOR COSTOS DIRECTOS</t>
  </si>
  <si>
    <t>COSTOS INDIRECTOS</t>
  </si>
  <si>
    <t>ADMINISTRACION</t>
  </si>
  <si>
    <t>UTILIDAD</t>
  </si>
  <si>
    <t>TOTAL AU</t>
  </si>
  <si>
    <t>VALOR TOTAL</t>
  </si>
  <si>
    <t>PLAZO DE ENTREGA:              (DIAS CALENDARIO)</t>
  </si>
  <si>
    <t>PRELIMINARES</t>
  </si>
  <si>
    <t>1.1</t>
  </si>
  <si>
    <t>M3</t>
  </si>
  <si>
    <t>1.2</t>
  </si>
  <si>
    <t>M2</t>
  </si>
  <si>
    <t>1.3</t>
  </si>
  <si>
    <t>UN</t>
  </si>
  <si>
    <t>Actividad</t>
  </si>
  <si>
    <t>EQUIPO BASICO (HERRAMIENTA MENOR)</t>
  </si>
  <si>
    <t>Herramienta</t>
  </si>
  <si>
    <t>Insumo</t>
  </si>
  <si>
    <t>PUNTILLA CON CABEZA 2"</t>
  </si>
  <si>
    <t>LB</t>
  </si>
  <si>
    <t>ANÁLISIS DE PRECIOS UNITARIOS</t>
  </si>
  <si>
    <t>CODIGO</t>
  </si>
  <si>
    <t>INSUMO</t>
  </si>
  <si>
    <t>TIPO</t>
  </si>
  <si>
    <t>UNIDAD</t>
  </si>
  <si>
    <t>REND</t>
  </si>
  <si>
    <t>UNITARIO</t>
  </si>
  <si>
    <t>TOTAL</t>
  </si>
  <si>
    <t>Cuadrilla</t>
  </si>
  <si>
    <t>HR</t>
  </si>
  <si>
    <t>VOLQUETA  6M3 (CARGUE A MANO)</t>
  </si>
  <si>
    <t>Equipos</t>
  </si>
  <si>
    <t>VJE</t>
  </si>
  <si>
    <t>ACARREO INTERNO</t>
  </si>
  <si>
    <t>2.2</t>
  </si>
  <si>
    <t>2.1</t>
  </si>
  <si>
    <t>2.3</t>
  </si>
  <si>
    <t>VIBROCOMPACTADOR TIPO RANA</t>
  </si>
  <si>
    <t>DIA</t>
  </si>
  <si>
    <t>AFIRMADO NORMA INVIAS</t>
  </si>
  <si>
    <t>EQUIPO DE TRANSPORTE</t>
  </si>
  <si>
    <t>3.1</t>
  </si>
  <si>
    <t>3.2</t>
  </si>
  <si>
    <t>3.3</t>
  </si>
  <si>
    <t>3.4</t>
  </si>
  <si>
    <t>3.5</t>
  </si>
  <si>
    <t>3.6</t>
  </si>
  <si>
    <t>CONCRETO 3000 psi - 21 Mpa</t>
  </si>
  <si>
    <t>Analisis</t>
  </si>
  <si>
    <t>VIBRADOR A GASOLINA</t>
  </si>
  <si>
    <t>LISTON 2 X 4</t>
  </si>
  <si>
    <t>M</t>
  </si>
  <si>
    <t>SUMINISTRO, TRANSPORTE E INSTALACION MALLA ELECTROSOLDADA M-221 Q-6 F 6.5mm c/.15m en ambos sentidos (Incluye alambre negro, colocación y traslapo).</t>
  </si>
  <si>
    <t>KG</t>
  </si>
  <si>
    <t>MALLA ELECTROSOLDADA M-221  Q-6  6.5 MM  15 X 15 CM.</t>
  </si>
  <si>
    <t>ALAMBRE NEGRO NO. 18</t>
  </si>
  <si>
    <t xml:space="preserve">EQUIPOS BIOSALUDABLES </t>
  </si>
  <si>
    <t>TABLA CHAPA ORDINARIO 30 CM X 2 CM X 3 M.</t>
  </si>
  <si>
    <t>SUMINISTRO, TRANSPORTE E INSTALACION RELLENO EN AFIRMADO COMPACTADO</t>
  </si>
  <si>
    <t>SUMINISTRO, TRANSPORTE E INSTALACIÓN EQUIPO DE BARRAS PARALELAS.</t>
  </si>
  <si>
    <t>SUMINISTRO, TRANSPORTE E INSTALACIÓN EQUIPO DE ELIPTICA</t>
  </si>
  <si>
    <t>SUMINISTRO, TRANSPORTE E INSTALACIÓN SUMINISTRO EQUIPO DE TWISTER</t>
  </si>
  <si>
    <t>SUMINISTRO, TRANSPORTE E INSTALACIÓN VALLA INSTRUCTIVA</t>
  </si>
  <si>
    <t>m3</t>
  </si>
  <si>
    <t>EQUIPO BASICO ( HERRAMIENTA MENOR )</t>
  </si>
  <si>
    <t>und</t>
  </si>
  <si>
    <t>Mano de Obra</t>
  </si>
  <si>
    <t>hr</t>
  </si>
  <si>
    <t>Equipo</t>
  </si>
  <si>
    <t>dia</t>
  </si>
  <si>
    <t>ANÁLISIS DE ADMINISTRACIÓN Y UTILIDAD (AU)</t>
  </si>
  <si>
    <t>Residente de Salud Ocupacional</t>
  </si>
  <si>
    <t>%</t>
  </si>
  <si>
    <t>1. PRELIMINARES</t>
  </si>
  <si>
    <t>DATOS BASICOS 2022</t>
  </si>
  <si>
    <t>DIAS DEL AÑO</t>
  </si>
  <si>
    <t xml:space="preserve">SUBSIDIO TRANSPORTE </t>
  </si>
  <si>
    <t>SALARIO MINIMO LEGAL MENSUAL VIGENTE</t>
  </si>
  <si>
    <t>SALARIO ANUAL</t>
  </si>
  <si>
    <t>SALARIO ANUAL+ SUB. TRANSPORTE</t>
  </si>
  <si>
    <t>PRESTACIONES</t>
  </si>
  <si>
    <t>RIESGO ALTO</t>
  </si>
  <si>
    <t>RIESGO BAJO</t>
  </si>
  <si>
    <t>Menos de 2 SMMLV</t>
  </si>
  <si>
    <t>Más de 2 SMMLV</t>
  </si>
  <si>
    <t>Cesantía anual</t>
  </si>
  <si>
    <t>Intereses de cesantía</t>
  </si>
  <si>
    <t>Vacaciones - 15 días</t>
  </si>
  <si>
    <t>Prima - 30 días</t>
  </si>
  <si>
    <t>OTROS COSTOS</t>
  </si>
  <si>
    <t xml:space="preserve">Dotación y Seg Industrial(KIT elementos  de proteccion personal por persona: 
</t>
  </si>
  <si>
    <t>SEGURIDAD SOCIAL</t>
  </si>
  <si>
    <t>Pensiones</t>
  </si>
  <si>
    <t>Salud</t>
  </si>
  <si>
    <t>Riesgos profesionales</t>
  </si>
  <si>
    <t>OTROS APORTES</t>
  </si>
  <si>
    <t>I.C.B.F.</t>
  </si>
  <si>
    <t>Caja de Compensacion</t>
  </si>
  <si>
    <t>FIC</t>
  </si>
  <si>
    <t>Subsidio de Transporte</t>
  </si>
  <si>
    <t>Examenes medicos</t>
  </si>
  <si>
    <t>ANALISIS DEL AUI</t>
  </si>
  <si>
    <t>VALOR DE LOS COSTOS DIRECTOS</t>
  </si>
  <si>
    <t>DURACIÓN DE LA EJECUCIÓN DE LA OBRA</t>
  </si>
  <si>
    <t>MESES</t>
  </si>
  <si>
    <t>No.</t>
  </si>
  <si>
    <t>COSTOS ADMINISTRATIVOS</t>
  </si>
  <si>
    <t xml:space="preserve">CANTIDAD </t>
  </si>
  <si>
    <t>VALOR MENSUAL
$</t>
  </si>
  <si>
    <t>FACTOR PRESTACIONAL</t>
  </si>
  <si>
    <t>DEDICACIÓN MENSUAL
%</t>
  </si>
  <si>
    <t>VALOR PARCIAL
$</t>
  </si>
  <si>
    <t>% SOBRE COSTOS DIRECTOS</t>
  </si>
  <si>
    <t>PERSONAL PROFESIONAL</t>
  </si>
  <si>
    <t>un</t>
  </si>
  <si>
    <t>GASTOS DE OFICINA, PAPELERIA Y OTROS</t>
  </si>
  <si>
    <t>mes</t>
  </si>
  <si>
    <t>Papelería, tinta, fotocopias y otros</t>
  </si>
  <si>
    <t>GASTOS DE LEGALIZACIÓN CON BASE AL COSTO TOTAL DEL CONTRATO DE OBRA</t>
  </si>
  <si>
    <t>Póliza de cumplimiento</t>
  </si>
  <si>
    <t>Póliza de estabilidad de obra</t>
  </si>
  <si>
    <t>Póliza de salarios, prestaciones de servicio e indemnizaciones</t>
  </si>
  <si>
    <t xml:space="preserve"> </t>
  </si>
  <si>
    <t>Póliza de responsabilidad civil</t>
  </si>
  <si>
    <t>Estampilla Pro-Anciano</t>
  </si>
  <si>
    <t>Estampilla Pro-Deporte</t>
  </si>
  <si>
    <t>Estampilla Pro-Cultura</t>
  </si>
  <si>
    <t>Impuesto contratos de obra pública (municipio)</t>
  </si>
  <si>
    <t>Impuesto industria y comercio</t>
  </si>
  <si>
    <t xml:space="preserve">Retención en la fuente </t>
  </si>
  <si>
    <t>A</t>
  </si>
  <si>
    <t>ADMINISTRACIÓN (CALCULADA)</t>
  </si>
  <si>
    <t>ADMINISTRACIÓN (USADA)</t>
  </si>
  <si>
    <t>U</t>
  </si>
  <si>
    <t>TOTAL COSTOS INDIRECTOS</t>
  </si>
  <si>
    <t>AU CALCULADO</t>
  </si>
  <si>
    <t>SUMINISTRO, TRANSPORTE E INSTALACIÓN EQUIPO VOLANTES DOBLES</t>
  </si>
  <si>
    <t>ML</t>
  </si>
  <si>
    <t>Profesional en Ingenieria Civil</t>
  </si>
  <si>
    <t>2.4</t>
  </si>
  <si>
    <t>3.7</t>
  </si>
  <si>
    <t>3.8</t>
  </si>
  <si>
    <t>CUADRILLA TIPO 1 (1 OFICIAL + 1 AYUDANTE)</t>
  </si>
  <si>
    <t>ROCERIA Y LIMPIEZA</t>
  </si>
  <si>
    <t>1.4</t>
  </si>
  <si>
    <t>SUMINISTRO, TRANSPORTE E INSTALACIÓN CERRAMIENTO EN YUTE H= 2 M</t>
  </si>
  <si>
    <t>GUADUA CEPA DE 5 VARAS</t>
  </si>
  <si>
    <t>FIBRA PARA CERRAMIENTO PROVISIONAL H=2,1M</t>
  </si>
  <si>
    <t>SENA</t>
  </si>
  <si>
    <t>CIMENTACION EQUIPOS</t>
  </si>
  <si>
    <t>2. CIMENTACION EQUIPOS</t>
  </si>
  <si>
    <t>CUADRILLA TIPO 6 ( 1 OFICIAL + 6 AYUDANTES)</t>
  </si>
  <si>
    <t>CUADRILLA TIPO 2 (1 OFICIAL + 2 AYUDANTES)</t>
  </si>
  <si>
    <t>2.5</t>
  </si>
  <si>
    <t>LIMPIEZA DE DRENES Y FILTROS</t>
  </si>
  <si>
    <t>AYUDANTE (ALBAÑILERIA)</t>
  </si>
  <si>
    <t>COSTAL</t>
  </si>
  <si>
    <t>SUMINISTRO, TRANSPORTE E INSTALACION TAPA EN CONCRETO 85CMX35CM</t>
  </si>
  <si>
    <t>CUADRILLA AA TIPO 1 (1 OFICIAL + 1 AYUDANTE) (Albañileria)</t>
  </si>
  <si>
    <t>CEMENTO BLANCO</t>
  </si>
  <si>
    <t>REJILLA SUMIDERO PLAQUETA A=35 CM. L=85 CM. E=6 CM. REF. P40402 TIPO TITAN O SIMILAR</t>
  </si>
  <si>
    <t>2.6</t>
  </si>
  <si>
    <t>CUADRILLA TIPO 3 (1 OFICIAL + 3 AYUDANTES)</t>
  </si>
  <si>
    <t>SUMINISTRO E INSTALACIÓN DE BASURERA PIVOTANTE EN ACERO INOXIDABLE TIPO EXTERIOR. INSTALACIÓN A TODO COSTO.</t>
  </si>
  <si>
    <t>2.7</t>
  </si>
  <si>
    <t>ÍTEM</t>
  </si>
  <si>
    <t>CANTIDAD</t>
  </si>
  <si>
    <t>LARGO</t>
  </si>
  <si>
    <t>ANCHO</t>
  </si>
  <si>
    <t>Barrio Departamental</t>
  </si>
  <si>
    <t>Barrio Carlos Parra</t>
  </si>
  <si>
    <t xml:space="preserve">SUMINISTRO, TRANSPORTE E INSTALACIÓN EQUIPO PONY. </t>
  </si>
  <si>
    <t>SUMINISTRO, TRANSPORTE E INSTALACIÓN EQUIPO DOBLE SWINGER - SURF</t>
  </si>
  <si>
    <t>DESCAPOTE Y NIVELACION MANUAL e=0.10 m</t>
  </si>
  <si>
    <t>Area Total Gimnasios</t>
  </si>
  <si>
    <t>Area Total Juegos</t>
  </si>
  <si>
    <t>Area Total Plataforma Gimnasios</t>
  </si>
  <si>
    <t>Espesor Excavacion</t>
  </si>
  <si>
    <t>Volumen Excavacion Gimnasios</t>
  </si>
  <si>
    <t>Exacavacion Para Cimentacion Parques</t>
  </si>
  <si>
    <t>Profundidad</t>
  </si>
  <si>
    <t>Total</t>
  </si>
  <si>
    <t>Largo</t>
  </si>
  <si>
    <t>Ancho</t>
  </si>
  <si>
    <t>Volumen Total a Excavar</t>
  </si>
  <si>
    <t>Espesor Lleno</t>
  </si>
  <si>
    <t>CONCRETO 2000 PSI -14 MPA</t>
  </si>
  <si>
    <t>Solado de Limpieza Para Cimentacion Parques</t>
  </si>
  <si>
    <t>Volumen Total Solado de Limpieza</t>
  </si>
  <si>
    <t>SUMINISTRO, TRANSPORTE E INSTALACION SOLADO DE LIMPIEZA 2.000 PSI  e = 7 cm</t>
  </si>
  <si>
    <t>Altura</t>
  </si>
  <si>
    <t>2.8</t>
  </si>
  <si>
    <t>SUMINISTRO, TRANSPORTE E INSTALACION PINTURA TIPO TRAFICO COLOR AMARILLO, AZUL, BLANCO, ROJO, VERDE O NEGRO (INCLUYE IMPRIMANTE)</t>
  </si>
  <si>
    <t>CUADRILLA CC TIPO 1 (1 OFICIAL + 1 AYUDANTE) (Pintura)</t>
  </si>
  <si>
    <t>m2</t>
  </si>
  <si>
    <t>PINTURA ACRILICA PARA TRAFICO TIPO PINTUCO (PINTUTRÁFICO) O SIMILAR - COLORES: AMARILLO, AZUL, BLANCO, ROJO, VERDE O NEGRO, SEGÚN DISEÑO.</t>
  </si>
  <si>
    <t>GAL</t>
  </si>
  <si>
    <t>IMPRIMANTE A BASE DE RECINA ACRILICA, BASE SOLVENTE PARA DEMARCACION</t>
  </si>
  <si>
    <t>SUMINISTRO, TRANSPORTE E INSTALACIÓN EQUIPO DE PRESS DE PIERNA DOBLE</t>
  </si>
  <si>
    <t>EXCAVACION EN MATERIAL COMUN  DE 0.0 A 0.50 M</t>
  </si>
  <si>
    <t>PARQUES INFANTILES</t>
  </si>
  <si>
    <t>4.1</t>
  </si>
  <si>
    <t>SUMINISTRO, TRANSPORTE E INSTALACIÓN DE PARQUE METALICO COMPLETO</t>
  </si>
  <si>
    <t>SUMINISTRO, TRANSPORTE E INSTALACION PLACA CONTRAPISO EN CONCRETO 3000 PSI  E=0.10 M.</t>
  </si>
  <si>
    <t>2.9</t>
  </si>
  <si>
    <t>ACERO DE REFUERZO 6000 PSI</t>
  </si>
  <si>
    <t>SUMINISTRO, TRANSPORTE E INSTALACION DADOS EN CONCRETO REFORZADO 3000 PSI PARA ANCLAJE DE EQUIPOS</t>
  </si>
  <si>
    <t>Dados Para Cimentacion de Equipos</t>
  </si>
  <si>
    <t>"CONTRATAR EL SUMINISTRO E INSTALACION DE 2 GIMNASIOS BIOSALUDABLES Y 2 PARQUES INFANTILES PARA EL MEJORAMIENTO DE LOS ESCENARIOS DEPORTIVOS EN EL MUNICIPIO DE CHINCHINÁ-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</si>
</sst>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 #,##0_ ;_ * \-#,##0_ ;_ * &quot;-&quot;??_ ;_ @_ "/>
    <numFmt numFmtId="167" formatCode="_-&quot;$&quot;* #,##0_-;\-&quot;$&quot;* #,##0_-;_-&quot;$&quot;* &quot;-&quot;??_-;_-@_-"/>
    <numFmt numFmtId="168" formatCode="_-[$$-240A]\ * #,##0.00_-;\-[$$-240A]\ * #,##0.00_-;_-[$$-240A]\ * &quot;-&quot;??_-;_-@_-"/>
    <numFmt numFmtId="169" formatCode="_-* #,##0\ _€_-;\-* #,##0\ _€_-;_-* &quot;-&quot;\ _€_-;_-@_-"/>
    <numFmt numFmtId="170" formatCode="0.00000"/>
    <numFmt numFmtId="171" formatCode="_-[$$-240A]\ * #,##0_-;\-[$$-240A]\ * #,##0_-;_-[$$-240A]\ * &quot;-&quot;??_-;_-@_-"/>
    <numFmt numFmtId="172" formatCode="_ * #,##0.00_ ;_ * \-#,##0.00_ ;_ * &quot;-&quot;??_ ;_ @_ "/>
    <numFmt numFmtId="173" formatCode="_-[$$-240A]* #,##0_-;\-[$$-240A]* #,##0_-;_-[$$-240A]* &quot;-&quot;??_-;_-@_-"/>
    <numFmt numFmtId="174" formatCode="_-[$$-240A]* #,##0.00_-;\-[$$-240A]* #,##0.00_-;_-[$$-240A]* &quot;-&quot;??_-;_-@_-"/>
    <numFmt numFmtId="175" formatCode="_(&quot;$&quot;* #,##0.00_);_(&quot;$&quot;* \(#,##0.00\);_(&quot;$&quot;* &quot;-&quot;??_);_(@_)"/>
    <numFmt numFmtId="176" formatCode="_ [$€-2]\ * #,##0.00_ ;_ [$€-2]\ * \-#,##0.00_ ;_ [$€-2]\ * &quot;-&quot;??_ "/>
    <numFmt numFmtId="177" formatCode="0.000%"/>
    <numFmt numFmtId="178" formatCode="&quot;$&quot;\ #,##0.00"/>
    <numFmt numFmtId="179" formatCode="0.0"/>
    <numFmt numFmtId="180" formatCode="0.000"/>
    <numFmt numFmtId="181" formatCode="_-&quot;$&quot;* #,##0.00_-;\-&quot;$&quot;* #,##0.00_-;_-&quot;$&quot;* &quot;-&quot;??_-;_-@_-"/>
    <numFmt numFmtId="182" formatCode="_-&quot;$&quot;\ * #,##0.00_-;\-&quot;$&quot;\ * #,##0.00_-;_-&quot;$&quot;\ * &quot;-&quot;_-;_-@_-"/>
  </numFmts>
  <fonts count="28" x14ac:knownFonts="1">
    <font>
      <sz val="11"/>
      <color theme="1"/>
      <name val="Calibri"/>
      <family val="2"/>
      <scheme val="minor"/>
    </font>
    <font>
      <sz val="11"/>
      <color theme="1"/>
      <name val="Calibri"/>
      <family val="2"/>
      <scheme val="minor"/>
    </font>
    <font>
      <sz val="11"/>
      <color rgb="FF000000"/>
      <name val="Calibri"/>
      <family val="2"/>
    </font>
    <font>
      <b/>
      <sz val="16"/>
      <color rgb="FF000000"/>
      <name val="Arial"/>
      <family val="2"/>
    </font>
    <font>
      <sz val="16"/>
      <color rgb="FF000000"/>
      <name val="Arial"/>
      <family val="2"/>
    </font>
    <font>
      <sz val="11"/>
      <color theme="1"/>
      <name val="Arial"/>
      <family val="2"/>
    </font>
    <font>
      <b/>
      <sz val="12"/>
      <name val="Arial"/>
      <family val="2"/>
    </font>
    <font>
      <sz val="11"/>
      <name val="Arial"/>
      <family val="2"/>
    </font>
    <font>
      <sz val="12"/>
      <name val="Arial"/>
      <family val="2"/>
    </font>
    <font>
      <b/>
      <sz val="11"/>
      <name val="Arial"/>
      <family val="2"/>
    </font>
    <font>
      <sz val="10"/>
      <color theme="1"/>
      <name val="Arial"/>
      <family val="2"/>
    </font>
    <font>
      <b/>
      <sz val="11"/>
      <color indexed="8"/>
      <name val="Arial"/>
      <family val="2"/>
    </font>
    <font>
      <sz val="10"/>
      <name val="Arial"/>
      <family val="2"/>
    </font>
    <font>
      <b/>
      <sz val="10"/>
      <name val="Arial"/>
      <family val="2"/>
    </font>
    <font>
      <sz val="8"/>
      <name val="Arial"/>
      <family val="2"/>
    </font>
    <font>
      <sz val="10"/>
      <color indexed="8"/>
      <name val="MS Sans Serif"/>
      <family val="2"/>
    </font>
    <font>
      <sz val="8"/>
      <color theme="0"/>
      <name val="Arial"/>
      <family val="2"/>
    </font>
    <font>
      <b/>
      <sz val="8"/>
      <name val="Arial"/>
      <family val="2"/>
    </font>
    <font>
      <sz val="8"/>
      <color indexed="8"/>
      <name val="MS Sans Serif"/>
      <family val="2"/>
    </font>
    <font>
      <b/>
      <sz val="12"/>
      <color theme="1"/>
      <name val="Arial"/>
      <family val="2"/>
    </font>
    <font>
      <b/>
      <sz val="10"/>
      <color theme="1"/>
      <name val="Arial"/>
      <family val="2"/>
    </font>
    <font>
      <sz val="10"/>
      <color indexed="8"/>
      <name val="Arial"/>
      <family val="2"/>
    </font>
    <font>
      <b/>
      <sz val="10"/>
      <color indexed="8"/>
      <name val="Arial"/>
      <family val="2"/>
    </font>
    <font>
      <sz val="11"/>
      <color indexed="8"/>
      <name val="Calibri"/>
      <family val="2"/>
    </font>
    <font>
      <sz val="8"/>
      <name val="Calibri"/>
      <family val="2"/>
      <scheme val="minor"/>
    </font>
    <font>
      <b/>
      <sz val="11"/>
      <color rgb="FF000000"/>
      <name val="Arial"/>
      <family val="2"/>
    </font>
    <font>
      <b/>
      <sz val="11"/>
      <color theme="1"/>
      <name val="Arial"/>
      <family val="2"/>
    </font>
    <font>
      <b/>
      <sz val="11"/>
      <color theme="1"/>
      <name val="Calibri"/>
      <family val="2"/>
      <scheme val="minor"/>
    </font>
  </fonts>
  <fills count="9">
    <fill>
      <patternFill patternType="none"/>
    </fill>
    <fill>
      <patternFill patternType="gray125"/>
    </fill>
    <fill>
      <patternFill patternType="solid">
        <fgColor rgb="FFFFFFFF"/>
        <bgColor rgb="FFF2F2F2"/>
      </patternFill>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2" tint="-0.249977111117893"/>
        <bgColor rgb="FF000000"/>
      </patternFill>
    </fill>
    <fill>
      <patternFill patternType="solid">
        <fgColor theme="0" tint="-0.249977111117893"/>
        <bgColor indexed="64"/>
      </patternFill>
    </fill>
  </fills>
  <borders count="36">
    <border>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double">
        <color indexed="64"/>
      </left>
      <right style="hair">
        <color indexed="64"/>
      </right>
      <top style="hair">
        <color indexed="64"/>
      </top>
      <bottom style="hair">
        <color indexed="64"/>
      </bottom>
      <diagonal/>
    </border>
  </borders>
  <cellStyleXfs count="27">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1" fillId="0" borderId="0"/>
    <xf numFmtId="0" fontId="12" fillId="0" borderId="0"/>
    <xf numFmtId="172" fontId="12" fillId="0" borderId="0" applyFont="0" applyFill="0" applyBorder="0" applyAlignment="0" applyProtection="0"/>
    <xf numFmtId="0" fontId="12" fillId="0" borderId="0"/>
    <xf numFmtId="9" fontId="12" fillId="0" borderId="0" applyFont="0" applyFill="0" applyBorder="0" applyAlignment="0" applyProtection="0"/>
    <xf numFmtId="9" fontId="5" fillId="0" borderId="0" applyFont="0" applyFill="0" applyBorder="0" applyAlignment="0" applyProtection="0"/>
    <xf numFmtId="0" fontId="1" fillId="0" borderId="0"/>
    <xf numFmtId="0" fontId="15" fillId="0" borderId="0"/>
    <xf numFmtId="0" fontId="12" fillId="0" borderId="0"/>
    <xf numFmtId="175" fontId="1" fillId="0" borderId="0" applyFont="0" applyFill="0" applyBorder="0" applyAlignment="0" applyProtection="0"/>
    <xf numFmtId="176" fontId="1" fillId="0" borderId="0"/>
    <xf numFmtId="0" fontId="1" fillId="0" borderId="0"/>
    <xf numFmtId="176" fontId="1" fillId="0" borderId="0"/>
    <xf numFmtId="176" fontId="12" fillId="0" borderId="0"/>
    <xf numFmtId="9" fontId="12" fillId="0" borderId="0" applyFont="0" applyFill="0" applyBorder="0" applyAlignment="0" applyProtection="0"/>
    <xf numFmtId="164" fontId="15" fillId="0" borderId="0" applyFont="0" applyFill="0" applyBorder="0" applyAlignment="0" applyProtection="0"/>
    <xf numFmtId="165" fontId="15" fillId="0" borderId="0" applyFont="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164" fontId="1" fillId="0" borderId="0" applyFont="0" applyFill="0" applyBorder="0" applyAlignment="0" applyProtection="0"/>
    <xf numFmtId="165" fontId="23" fillId="0" borderId="0" applyFont="0" applyFill="0" applyBorder="0" applyAlignment="0" applyProtection="0"/>
    <xf numFmtId="0" fontId="12" fillId="0" borderId="0"/>
  </cellStyleXfs>
  <cellXfs count="343">
    <xf numFmtId="0" fontId="0" fillId="0" borderId="0" xfId="0"/>
    <xf numFmtId="0" fontId="3" fillId="2" borderId="1" xfId="4" applyFont="1" applyFill="1" applyBorder="1" applyAlignment="1">
      <alignment vertical="center" wrapText="1"/>
    </xf>
    <xf numFmtId="0" fontId="5" fillId="0" borderId="0" xfId="0" applyFont="1" applyAlignment="1">
      <alignment vertical="center"/>
    </xf>
    <xf numFmtId="0" fontId="6" fillId="0" borderId="3" xfId="0" applyFont="1" applyBorder="1" applyAlignment="1" applyProtection="1">
      <alignment horizontal="right" vertical="center"/>
      <protection locked="0"/>
    </xf>
    <xf numFmtId="14" fontId="8" fillId="0" borderId="4" xfId="0" applyNumberFormat="1" applyFont="1" applyBorder="1" applyAlignment="1">
      <alignment horizontal="center" vertical="center" wrapText="1"/>
    </xf>
    <xf numFmtId="0" fontId="5" fillId="0" borderId="0" xfId="0" applyFont="1" applyAlignment="1">
      <alignment horizontal="center" vertical="center"/>
    </xf>
    <xf numFmtId="0" fontId="9" fillId="3" borderId="5" xfId="0" applyFont="1" applyFill="1" applyBorder="1" applyAlignment="1" applyProtection="1">
      <alignment horizontal="center" vertical="center"/>
      <protection hidden="1"/>
    </xf>
    <xf numFmtId="166" fontId="9" fillId="3" borderId="5" xfId="0" applyNumberFormat="1" applyFont="1" applyFill="1" applyBorder="1" applyAlignment="1" applyProtection="1">
      <alignment horizontal="center" vertical="center"/>
      <protection hidden="1"/>
    </xf>
    <xf numFmtId="0" fontId="10" fillId="0" borderId="0" xfId="0" applyFont="1" applyBorder="1" applyAlignment="1">
      <alignment horizontal="center" vertical="center"/>
    </xf>
    <xf numFmtId="0" fontId="10" fillId="0" borderId="0" xfId="0" applyFont="1" applyBorder="1" applyAlignment="1">
      <alignment horizontal="left" vertical="center" wrapText="1"/>
    </xf>
    <xf numFmtId="168" fontId="10" fillId="0" borderId="0" xfId="3" applyNumberFormat="1" applyFont="1" applyBorder="1" applyAlignment="1">
      <alignment horizontal="right" vertical="center"/>
    </xf>
    <xf numFmtId="0" fontId="10" fillId="0" borderId="0" xfId="0" applyFont="1" applyAlignment="1">
      <alignment vertical="center"/>
    </xf>
    <xf numFmtId="0" fontId="5" fillId="0" borderId="0" xfId="0" applyFont="1" applyBorder="1" applyAlignment="1">
      <alignment horizontal="center" vertical="center"/>
    </xf>
    <xf numFmtId="167" fontId="5" fillId="0" borderId="0" xfId="0" applyNumberFormat="1" applyFont="1" applyAlignment="1">
      <alignment vertical="center"/>
    </xf>
    <xf numFmtId="0" fontId="9" fillId="5" borderId="1" xfId="0" applyFont="1" applyFill="1" applyBorder="1" applyAlignment="1" applyProtection="1">
      <alignment horizontal="right" vertical="center"/>
      <protection locked="0"/>
    </xf>
    <xf numFmtId="14" fontId="7" fillId="5" borderId="4" xfId="0" applyNumberFormat="1" applyFont="1" applyFill="1" applyBorder="1" applyAlignment="1">
      <alignment horizontal="center" vertical="center" wrapText="1"/>
    </xf>
    <xf numFmtId="0" fontId="7" fillId="0" borderId="0" xfId="0" applyFont="1" applyBorder="1" applyAlignment="1" applyProtection="1">
      <alignment horizontal="left" vertical="center" wrapText="1"/>
      <protection locked="0"/>
    </xf>
    <xf numFmtId="0" fontId="9" fillId="0" borderId="1" xfId="0" applyFont="1" applyBorder="1" applyAlignment="1" applyProtection="1">
      <alignment horizontal="center" vertical="center" wrapText="1"/>
      <protection locked="0"/>
    </xf>
    <xf numFmtId="0" fontId="5" fillId="0" borderId="0" xfId="0" applyFont="1"/>
    <xf numFmtId="0" fontId="0" fillId="0" borderId="0" xfId="0" applyAlignment="1">
      <alignment horizontal="center" vertical="center"/>
    </xf>
    <xf numFmtId="0" fontId="9" fillId="0" borderId="1" xfId="0" applyFont="1" applyBorder="1" applyAlignment="1" applyProtection="1">
      <alignment horizontal="right" vertical="center" wrapText="1"/>
      <protection locked="0"/>
    </xf>
    <xf numFmtId="0" fontId="12" fillId="0" borderId="5" xfId="6" applyBorder="1"/>
    <xf numFmtId="0" fontId="10" fillId="0" borderId="5" xfId="0" applyFont="1" applyBorder="1" applyAlignment="1">
      <alignment horizontal="center" vertical="center"/>
    </xf>
    <xf numFmtId="171" fontId="10" fillId="0" borderId="5" xfId="3" applyNumberFormat="1" applyFont="1" applyBorder="1" applyAlignment="1">
      <alignment vertical="center"/>
    </xf>
    <xf numFmtId="42" fontId="10" fillId="0" borderId="5" xfId="0" applyNumberFormat="1" applyFont="1" applyBorder="1" applyAlignment="1">
      <alignment vertical="center"/>
    </xf>
    <xf numFmtId="44" fontId="5" fillId="0" borderId="0" xfId="3" applyFont="1" applyAlignment="1">
      <alignment vertical="center"/>
    </xf>
    <xf numFmtId="0" fontId="16" fillId="5" borderId="0" xfId="12" applyFont="1" applyFill="1" applyAlignment="1">
      <alignment vertical="center"/>
    </xf>
    <xf numFmtId="0" fontId="14" fillId="5" borderId="0" xfId="12" applyFont="1" applyFill="1" applyAlignment="1">
      <alignment vertical="center"/>
    </xf>
    <xf numFmtId="0" fontId="12" fillId="0" borderId="0" xfId="13"/>
    <xf numFmtId="0" fontId="17" fillId="0" borderId="20" xfId="12" applyFont="1" applyBorder="1" applyAlignment="1" applyProtection="1">
      <alignment horizontal="center" vertical="center" wrapText="1"/>
      <protection hidden="1"/>
    </xf>
    <xf numFmtId="0" fontId="14" fillId="0" borderId="0" xfId="12" applyFont="1" applyAlignment="1">
      <alignment horizontal="left" vertical="center"/>
    </xf>
    <xf numFmtId="173" fontId="14" fillId="0" borderId="0" xfId="12" applyNumberFormat="1" applyFont="1" applyAlignment="1">
      <alignment vertical="center"/>
    </xf>
    <xf numFmtId="0" fontId="14" fillId="0" borderId="0" xfId="12" applyFont="1" applyAlignment="1">
      <alignment vertical="center"/>
    </xf>
    <xf numFmtId="0" fontId="18" fillId="0" borderId="19" xfId="12" applyFont="1" applyBorder="1" applyAlignment="1" applyProtection="1">
      <alignment wrapText="1"/>
      <protection hidden="1"/>
    </xf>
    <xf numFmtId="10" fontId="14" fillId="5" borderId="5" xfId="12" applyNumberFormat="1" applyFont="1" applyFill="1" applyBorder="1" applyAlignment="1">
      <alignment vertical="center"/>
    </xf>
    <xf numFmtId="0" fontId="18" fillId="0" borderId="19" xfId="12" applyFont="1" applyBorder="1" applyAlignment="1">
      <alignment horizontal="left" vertical="top" wrapText="1"/>
    </xf>
    <xf numFmtId="174" fontId="14" fillId="5" borderId="0" xfId="12" applyNumberFormat="1" applyFont="1" applyFill="1" applyAlignment="1">
      <alignment vertical="center"/>
    </xf>
    <xf numFmtId="9" fontId="14" fillId="5" borderId="0" xfId="12" applyNumberFormat="1" applyFont="1" applyFill="1" applyAlignment="1">
      <alignment vertical="center"/>
    </xf>
    <xf numFmtId="10" fontId="14" fillId="5" borderId="0" xfId="12" applyNumberFormat="1" applyFont="1" applyFill="1" applyAlignment="1">
      <alignment vertical="center"/>
    </xf>
    <xf numFmtId="0" fontId="18" fillId="0" borderId="5" xfId="12" applyFont="1" applyBorder="1" applyAlignment="1" applyProtection="1">
      <alignment wrapText="1"/>
      <protection hidden="1"/>
    </xf>
    <xf numFmtId="10" fontId="17" fillId="5" borderId="5" xfId="12" applyNumberFormat="1" applyFont="1" applyFill="1" applyBorder="1" applyAlignment="1">
      <alignment vertical="center"/>
    </xf>
    <xf numFmtId="176" fontId="10" fillId="0" borderId="0" xfId="15" applyFont="1" applyAlignment="1">
      <alignment vertical="center"/>
    </xf>
    <xf numFmtId="176" fontId="10" fillId="0" borderId="0" xfId="17" applyFont="1" applyAlignment="1">
      <alignment vertical="center"/>
    </xf>
    <xf numFmtId="1" fontId="13" fillId="0" borderId="0" xfId="18" applyNumberFormat="1" applyFont="1" applyAlignment="1">
      <alignment horizontal="center" vertical="center"/>
    </xf>
    <xf numFmtId="176" fontId="13" fillId="0" borderId="0" xfId="18" applyFont="1" applyAlignment="1">
      <alignment vertical="center"/>
    </xf>
    <xf numFmtId="177" fontId="13" fillId="0" borderId="0" xfId="18" applyNumberFormat="1" applyFont="1" applyAlignment="1">
      <alignment vertical="center"/>
    </xf>
    <xf numFmtId="1" fontId="10" fillId="0" borderId="0" xfId="17" applyNumberFormat="1" applyFont="1" applyAlignment="1">
      <alignment horizontal="center" vertical="center"/>
    </xf>
    <xf numFmtId="178" fontId="12" fillId="0" borderId="0" xfId="18" applyNumberFormat="1" applyAlignment="1">
      <alignment vertical="center"/>
    </xf>
    <xf numFmtId="1" fontId="12" fillId="0" borderId="0" xfId="18" applyNumberFormat="1" applyAlignment="1">
      <alignment horizontal="center" vertical="center"/>
    </xf>
    <xf numFmtId="1" fontId="12" fillId="0" borderId="0" xfId="18" applyNumberFormat="1" applyAlignment="1">
      <alignment vertical="center"/>
    </xf>
    <xf numFmtId="1" fontId="12" fillId="0" borderId="0" xfId="18" applyNumberFormat="1" applyAlignment="1">
      <alignment horizontal="right" vertical="center"/>
    </xf>
    <xf numFmtId="177" fontId="12" fillId="0" borderId="0" xfId="19" applyNumberFormat="1" applyFont="1" applyFill="1" applyBorder="1" applyAlignment="1">
      <alignment vertical="center"/>
    </xf>
    <xf numFmtId="10" fontId="12" fillId="0" borderId="0" xfId="19" applyNumberFormat="1" applyFont="1" applyFill="1" applyBorder="1" applyAlignment="1">
      <alignment vertical="center"/>
    </xf>
    <xf numFmtId="165" fontId="10" fillId="0" borderId="0" xfId="21" applyFont="1" applyFill="1" applyBorder="1" applyAlignment="1">
      <alignment vertical="center" wrapText="1"/>
    </xf>
    <xf numFmtId="176" fontId="10" fillId="0" borderId="0" xfId="17" applyFont="1" applyAlignment="1">
      <alignment vertical="center" wrapText="1"/>
    </xf>
    <xf numFmtId="179" fontId="21" fillId="0" borderId="5" xfId="17" applyNumberFormat="1" applyFont="1" applyBorder="1" applyAlignment="1">
      <alignment horizontal="center" vertical="center"/>
    </xf>
    <xf numFmtId="176" fontId="21" fillId="0" borderId="5" xfId="17" applyFont="1" applyBorder="1" applyAlignment="1">
      <alignment vertical="center" wrapText="1"/>
    </xf>
    <xf numFmtId="176" fontId="21" fillId="0" borderId="5" xfId="17" applyFont="1" applyBorder="1" applyAlignment="1">
      <alignment horizontal="center" vertical="center" wrapText="1"/>
    </xf>
    <xf numFmtId="1" fontId="21" fillId="0" borderId="5" xfId="17" applyNumberFormat="1" applyFont="1" applyBorder="1" applyAlignment="1">
      <alignment horizontal="center" vertical="center"/>
    </xf>
    <xf numFmtId="164" fontId="21" fillId="0" borderId="5" xfId="20" applyFont="1" applyBorder="1" applyAlignment="1">
      <alignment horizontal="right" vertical="center"/>
    </xf>
    <xf numFmtId="10" fontId="21" fillId="0" borderId="5" xfId="17" applyNumberFormat="1" applyFont="1" applyBorder="1" applyAlignment="1">
      <alignment horizontal="center" vertical="center"/>
    </xf>
    <xf numFmtId="9" fontId="21" fillId="0" borderId="5" xfId="19" applyFont="1" applyBorder="1" applyAlignment="1">
      <alignment horizontal="center" vertical="center"/>
    </xf>
    <xf numFmtId="177" fontId="21" fillId="0" borderId="5" xfId="19" applyNumberFormat="1" applyFont="1" applyBorder="1" applyAlignment="1">
      <alignment horizontal="right" vertical="center"/>
    </xf>
    <xf numFmtId="177" fontId="10" fillId="0" borderId="0" xfId="22" applyNumberFormat="1" applyFont="1" applyFill="1" applyBorder="1" applyAlignment="1">
      <alignment vertical="center" wrapText="1"/>
    </xf>
    <xf numFmtId="176" fontId="21" fillId="0" borderId="6" xfId="17" applyFont="1" applyBorder="1" applyAlignment="1">
      <alignment vertical="center" wrapText="1"/>
    </xf>
    <xf numFmtId="176" fontId="21" fillId="0" borderId="7" xfId="17" applyFont="1" applyBorder="1" applyAlignment="1">
      <alignment horizontal="center" vertical="center" wrapText="1"/>
    </xf>
    <xf numFmtId="1" fontId="21" fillId="0" borderId="7" xfId="17" applyNumberFormat="1" applyFont="1" applyBorder="1" applyAlignment="1">
      <alignment horizontal="center" vertical="center"/>
    </xf>
    <xf numFmtId="164" fontId="21" fillId="0" borderId="7" xfId="20" applyFont="1" applyBorder="1" applyAlignment="1">
      <alignment horizontal="right" vertical="center"/>
    </xf>
    <xf numFmtId="9" fontId="21" fillId="0" borderId="7" xfId="19" applyFont="1" applyBorder="1" applyAlignment="1">
      <alignment horizontal="center" vertical="center"/>
    </xf>
    <xf numFmtId="1" fontId="21" fillId="0" borderId="8" xfId="17" applyNumberFormat="1" applyFont="1" applyBorder="1" applyAlignment="1">
      <alignment horizontal="center" vertical="center"/>
    </xf>
    <xf numFmtId="10" fontId="21" fillId="0" borderId="5" xfId="19" applyNumberFormat="1" applyFont="1" applyBorder="1" applyAlignment="1">
      <alignment horizontal="center" vertical="center"/>
    </xf>
    <xf numFmtId="178" fontId="10" fillId="0" borderId="5" xfId="17" applyNumberFormat="1" applyFont="1" applyBorder="1" applyAlignment="1">
      <alignment vertical="center" wrapText="1"/>
    </xf>
    <xf numFmtId="177" fontId="20" fillId="0" borderId="0" xfId="23" applyNumberFormat="1" applyFont="1" applyFill="1" applyBorder="1" applyAlignment="1" applyProtection="1">
      <alignment vertical="center"/>
    </xf>
    <xf numFmtId="176" fontId="20" fillId="0" borderId="0" xfId="17" applyFont="1" applyAlignment="1">
      <alignment vertical="center"/>
    </xf>
    <xf numFmtId="1" fontId="13" fillId="0" borderId="0" xfId="18" applyNumberFormat="1" applyFont="1" applyAlignment="1">
      <alignment horizontal="center" vertical="center" wrapText="1"/>
    </xf>
    <xf numFmtId="165" fontId="22" fillId="0" borderId="0" xfId="21" applyFont="1" applyFill="1" applyBorder="1" applyAlignment="1">
      <alignment horizontal="left" vertical="center"/>
    </xf>
    <xf numFmtId="178" fontId="20" fillId="0" borderId="0" xfId="17" applyNumberFormat="1" applyFont="1" applyAlignment="1">
      <alignment vertical="center"/>
    </xf>
    <xf numFmtId="177" fontId="20" fillId="0" borderId="0" xfId="17" applyNumberFormat="1" applyFont="1" applyAlignment="1">
      <alignment horizontal="center" vertical="center"/>
    </xf>
    <xf numFmtId="1" fontId="10" fillId="0" borderId="0" xfId="25" applyNumberFormat="1" applyFont="1" applyFill="1" applyBorder="1" applyAlignment="1">
      <alignment horizontal="center" vertical="center"/>
    </xf>
    <xf numFmtId="177" fontId="10" fillId="0" borderId="0" xfId="17" applyNumberFormat="1" applyFont="1" applyAlignment="1">
      <alignment vertical="center"/>
    </xf>
    <xf numFmtId="14" fontId="7" fillId="5" borderId="4" xfId="0" applyNumberFormat="1" applyFont="1" applyFill="1" applyBorder="1" applyAlignment="1">
      <alignment horizontal="left" vertical="center" wrapText="1"/>
    </xf>
    <xf numFmtId="0" fontId="14" fillId="6" borderId="18" xfId="12" applyFont="1" applyFill="1" applyBorder="1" applyAlignment="1">
      <alignment vertical="center"/>
    </xf>
    <xf numFmtId="173" fontId="14" fillId="6" borderId="18" xfId="12" applyNumberFormat="1" applyFont="1" applyFill="1" applyBorder="1" applyAlignment="1">
      <alignment horizontal="right" vertical="center"/>
    </xf>
    <xf numFmtId="173" fontId="14" fillId="6" borderId="17" xfId="12" applyNumberFormat="1" applyFont="1" applyFill="1" applyBorder="1" applyAlignment="1">
      <alignment vertical="center"/>
    </xf>
    <xf numFmtId="0" fontId="17" fillId="6" borderId="5" xfId="12" applyFont="1" applyFill="1" applyBorder="1" applyAlignment="1" applyProtection="1">
      <alignment horizontal="center" wrapText="1"/>
      <protection hidden="1"/>
    </xf>
    <xf numFmtId="0" fontId="17" fillId="6" borderId="8" xfId="12" applyFont="1" applyFill="1" applyBorder="1" applyAlignment="1" applyProtection="1">
      <alignment horizontal="center" wrapText="1"/>
      <protection hidden="1"/>
    </xf>
    <xf numFmtId="0" fontId="17" fillId="6" borderId="19" xfId="12" applyFont="1" applyFill="1" applyBorder="1" applyAlignment="1" applyProtection="1">
      <alignment horizontal="center" wrapText="1"/>
      <protection hidden="1"/>
    </xf>
    <xf numFmtId="0" fontId="17" fillId="6" borderId="19" xfId="12" applyFont="1" applyFill="1" applyBorder="1" applyAlignment="1">
      <alignment horizontal="center" wrapText="1"/>
    </xf>
    <xf numFmtId="1" fontId="13" fillId="6" borderId="5" xfId="18" applyNumberFormat="1" applyFont="1" applyFill="1" applyBorder="1" applyAlignment="1">
      <alignment horizontal="center" vertical="center" wrapText="1"/>
    </xf>
    <xf numFmtId="176" fontId="13" fillId="6" borderId="5" xfId="18" applyFont="1" applyFill="1" applyBorder="1" applyAlignment="1">
      <alignment horizontal="center" vertical="center"/>
    </xf>
    <xf numFmtId="176" fontId="13" fillId="6" borderId="5" xfId="18" applyFont="1" applyFill="1" applyBorder="1" applyAlignment="1">
      <alignment horizontal="center" vertical="center" wrapText="1"/>
    </xf>
    <xf numFmtId="177" fontId="13" fillId="6" borderId="5" xfId="18" applyNumberFormat="1" applyFont="1" applyFill="1" applyBorder="1" applyAlignment="1">
      <alignment horizontal="center" vertical="center" wrapText="1"/>
    </xf>
    <xf numFmtId="164" fontId="20" fillId="6" borderId="5" xfId="20" applyFont="1" applyFill="1" applyBorder="1" applyAlignment="1">
      <alignment vertical="center"/>
    </xf>
    <xf numFmtId="177" fontId="20" fillId="6" borderId="5" xfId="20" applyNumberFormat="1" applyFont="1" applyFill="1" applyBorder="1" applyAlignment="1">
      <alignment vertical="center"/>
    </xf>
    <xf numFmtId="164" fontId="22" fillId="6" borderId="5" xfId="20" applyFont="1" applyFill="1" applyBorder="1" applyAlignment="1">
      <alignment horizontal="right" vertical="center"/>
    </xf>
    <xf numFmtId="177" fontId="22" fillId="6" borderId="5" xfId="19" applyNumberFormat="1" applyFont="1" applyFill="1" applyBorder="1" applyAlignment="1">
      <alignment horizontal="right" vertical="center"/>
    </xf>
    <xf numFmtId="178" fontId="20" fillId="6" borderId="5" xfId="17" applyNumberFormat="1" applyFont="1" applyFill="1" applyBorder="1" applyAlignment="1">
      <alignment vertical="center"/>
    </xf>
    <xf numFmtId="10" fontId="22" fillId="6" borderId="5" xfId="19" applyNumberFormat="1" applyFont="1" applyFill="1" applyBorder="1" applyAlignment="1">
      <alignment horizontal="center" vertical="center"/>
    </xf>
    <xf numFmtId="10" fontId="20" fillId="6" borderId="5" xfId="17" applyNumberFormat="1" applyFont="1" applyFill="1" applyBorder="1" applyAlignment="1">
      <alignment horizontal="center" vertical="center"/>
    </xf>
    <xf numFmtId="0" fontId="0" fillId="0" borderId="5" xfId="0" applyBorder="1" applyAlignment="1">
      <alignment horizontal="center" vertical="center"/>
    </xf>
    <xf numFmtId="0" fontId="0" fillId="0" borderId="0" xfId="0" applyFill="1" applyBorder="1" applyAlignment="1">
      <alignment horizontal="center" vertical="center"/>
    </xf>
    <xf numFmtId="2" fontId="10" fillId="0" borderId="5" xfId="0" applyNumberFormat="1" applyFont="1" applyBorder="1" applyAlignment="1">
      <alignment horizontal="center" vertical="center"/>
    </xf>
    <xf numFmtId="171" fontId="10" fillId="0" borderId="5" xfId="3" applyNumberFormat="1" applyFont="1" applyFill="1" applyBorder="1" applyAlignment="1">
      <alignment vertical="center"/>
    </xf>
    <xf numFmtId="0" fontId="5" fillId="0" borderId="0" xfId="0" applyFont="1" applyFill="1"/>
    <xf numFmtId="0" fontId="4" fillId="2" borderId="3" xfId="4" applyFont="1" applyFill="1" applyBorder="1" applyAlignment="1">
      <alignment vertical="center" wrapText="1"/>
    </xf>
    <xf numFmtId="0" fontId="5" fillId="0" borderId="3" xfId="0" applyFont="1" applyBorder="1" applyAlignment="1">
      <alignment vertical="center"/>
    </xf>
    <xf numFmtId="0" fontId="6" fillId="0" borderId="18" xfId="0" applyFont="1" applyBorder="1" applyAlignment="1" applyProtection="1">
      <alignment horizontal="center" vertical="center" wrapText="1"/>
      <protection locked="0"/>
    </xf>
    <xf numFmtId="0" fontId="5" fillId="0" borderId="20" xfId="0" applyFont="1" applyBorder="1" applyAlignment="1">
      <alignment vertical="center"/>
    </xf>
    <xf numFmtId="0" fontId="5" fillId="0" borderId="0" xfId="0" applyFont="1" applyBorder="1" applyAlignment="1">
      <alignment vertical="center"/>
    </xf>
    <xf numFmtId="0" fontId="5" fillId="0" borderId="21" xfId="0" applyFont="1" applyBorder="1" applyAlignment="1">
      <alignment vertical="center"/>
    </xf>
    <xf numFmtId="0" fontId="9" fillId="3" borderId="19" xfId="0" applyFont="1" applyFill="1" applyBorder="1" applyAlignment="1" applyProtection="1">
      <alignment horizontal="center" vertical="center"/>
      <protection hidden="1"/>
    </xf>
    <xf numFmtId="167" fontId="9" fillId="3" borderId="22" xfId="3" applyNumberFormat="1" applyFont="1" applyFill="1" applyBorder="1" applyAlignment="1" applyProtection="1">
      <alignment horizontal="center" vertical="center" wrapText="1"/>
      <protection hidden="1"/>
    </xf>
    <xf numFmtId="0" fontId="9" fillId="4" borderId="19" xfId="0" applyFont="1" applyFill="1" applyBorder="1" applyAlignment="1" applyProtection="1">
      <alignment horizontal="center" vertical="center"/>
      <protection hidden="1"/>
    </xf>
    <xf numFmtId="167" fontId="9" fillId="4" borderId="22" xfId="3" applyNumberFormat="1" applyFont="1" applyFill="1" applyBorder="1" applyAlignment="1" applyProtection="1">
      <alignment horizontal="center" vertical="center" wrapText="1"/>
      <protection hidden="1"/>
    </xf>
    <xf numFmtId="16" fontId="10" fillId="0" borderId="19" xfId="0" applyNumberFormat="1" applyFont="1" applyBorder="1" applyAlignment="1">
      <alignment horizontal="center" vertical="center"/>
    </xf>
    <xf numFmtId="168" fontId="10" fillId="0" borderId="22" xfId="3" applyNumberFormat="1" applyFont="1" applyBorder="1" applyAlignment="1">
      <alignment vertical="center"/>
    </xf>
    <xf numFmtId="16" fontId="10" fillId="0" borderId="20" xfId="0" applyNumberFormat="1" applyFont="1" applyBorder="1" applyAlignment="1">
      <alignment horizontal="center" vertical="center"/>
    </xf>
    <xf numFmtId="168" fontId="10" fillId="0" borderId="21" xfId="3" applyNumberFormat="1" applyFont="1" applyBorder="1" applyAlignment="1">
      <alignment horizontal="right" vertical="center"/>
    </xf>
    <xf numFmtId="0" fontId="10" fillId="0" borderId="19" xfId="0" applyFont="1" applyBorder="1" applyAlignment="1">
      <alignment horizontal="center" vertical="center"/>
    </xf>
    <xf numFmtId="42" fontId="10" fillId="0" borderId="22" xfId="0" applyNumberFormat="1" applyFont="1" applyBorder="1" applyAlignment="1">
      <alignment vertical="center"/>
    </xf>
    <xf numFmtId="0" fontId="10" fillId="0" borderId="20" xfId="0" applyFont="1" applyBorder="1" applyAlignment="1">
      <alignment horizontal="center" vertical="center"/>
    </xf>
    <xf numFmtId="0" fontId="10" fillId="0" borderId="20" xfId="0" applyFont="1" applyBorder="1" applyAlignment="1">
      <alignment horizontal="left" vertical="center"/>
    </xf>
    <xf numFmtId="0" fontId="5" fillId="0" borderId="20" xfId="0" applyFont="1" applyBorder="1" applyAlignment="1">
      <alignment horizontal="center" vertical="center"/>
    </xf>
    <xf numFmtId="0" fontId="5" fillId="0" borderId="16" xfId="0" applyFont="1" applyBorder="1" applyAlignment="1">
      <alignment vertical="center"/>
    </xf>
    <xf numFmtId="0" fontId="5" fillId="0" borderId="30" xfId="0" applyFont="1" applyBorder="1" applyAlignment="1">
      <alignment vertical="center"/>
    </xf>
    <xf numFmtId="0" fontId="9" fillId="0" borderId="0" xfId="0" applyFont="1" applyBorder="1" applyAlignment="1" applyProtection="1">
      <alignment horizontal="center" vertical="center" wrapText="1"/>
      <protection locked="0"/>
    </xf>
    <xf numFmtId="0" fontId="9" fillId="0" borderId="0" xfId="0" applyFont="1" applyBorder="1" applyAlignment="1" applyProtection="1">
      <alignment horizontal="right" vertical="center"/>
      <protection locked="0"/>
    </xf>
    <xf numFmtId="0" fontId="9" fillId="3" borderId="5" xfId="0" applyFont="1" applyFill="1" applyBorder="1" applyAlignment="1" applyProtection="1">
      <alignment horizontal="center" vertical="center" wrapText="1"/>
      <protection locked="0"/>
    </xf>
    <xf numFmtId="49" fontId="9" fillId="7" borderId="5" xfId="0" applyNumberFormat="1" applyFont="1" applyFill="1" applyBorder="1" applyAlignment="1" applyProtection="1">
      <alignment horizontal="center" vertical="center" wrapText="1"/>
      <protection hidden="1"/>
    </xf>
    <xf numFmtId="0" fontId="9" fillId="7" borderId="5" xfId="0" applyFont="1" applyFill="1" applyBorder="1" applyAlignment="1" applyProtection="1">
      <alignment horizontal="center" vertical="center" wrapText="1"/>
      <protection hidden="1"/>
    </xf>
    <xf numFmtId="170" fontId="9" fillId="7" borderId="5" xfId="0" applyNumberFormat="1" applyFont="1" applyFill="1" applyBorder="1" applyAlignment="1" applyProtection="1">
      <alignment horizontal="center" vertical="center" wrapText="1"/>
      <protection hidden="1"/>
    </xf>
    <xf numFmtId="169" fontId="9" fillId="7" borderId="5" xfId="2" applyNumberFormat="1" applyFont="1" applyFill="1" applyBorder="1" applyAlignment="1" applyProtection="1">
      <alignment horizontal="center" vertical="center" wrapText="1"/>
      <protection hidden="1"/>
    </xf>
    <xf numFmtId="44" fontId="7" fillId="0" borderId="0" xfId="3" applyFont="1" applyFill="1" applyBorder="1" applyAlignment="1" applyProtection="1">
      <alignment horizontal="right" vertical="center"/>
      <protection hidden="1"/>
    </xf>
    <xf numFmtId="0" fontId="26" fillId="6" borderId="5" xfId="0" applyFont="1" applyFill="1" applyBorder="1" applyAlignment="1">
      <alignment horizontal="center" vertical="center"/>
    </xf>
    <xf numFmtId="0" fontId="26" fillId="6" borderId="5" xfId="0" applyFont="1" applyFill="1" applyBorder="1"/>
    <xf numFmtId="0" fontId="26" fillId="6" borderId="5" xfId="0" applyFont="1" applyFill="1" applyBorder="1" applyAlignment="1">
      <alignment horizontal="center"/>
    </xf>
    <xf numFmtId="44" fontId="26" fillId="6" borderId="5" xfId="3" applyFont="1" applyFill="1" applyBorder="1" applyAlignment="1">
      <alignment horizontal="center"/>
    </xf>
    <xf numFmtId="0" fontId="7" fillId="0" borderId="5" xfId="0" applyFont="1" applyBorder="1"/>
    <xf numFmtId="44" fontId="7" fillId="0" borderId="5" xfId="3" applyFont="1" applyBorder="1"/>
    <xf numFmtId="0" fontId="5" fillId="0" borderId="0" xfId="0" applyFont="1" applyBorder="1"/>
    <xf numFmtId="0" fontId="5" fillId="0" borderId="0" xfId="0" applyFont="1" applyBorder="1" applyAlignment="1">
      <alignment horizontal="center"/>
    </xf>
    <xf numFmtId="1" fontId="5" fillId="0" borderId="0" xfId="0" applyNumberFormat="1" applyFont="1" applyBorder="1" applyAlignment="1">
      <alignment horizontal="center"/>
    </xf>
    <xf numFmtId="0" fontId="26" fillId="6" borderId="5" xfId="0" applyFont="1" applyFill="1" applyBorder="1" applyAlignment="1">
      <alignment wrapText="1"/>
    </xf>
    <xf numFmtId="0" fontId="26" fillId="6" borderId="5" xfId="0" applyFont="1" applyFill="1" applyBorder="1" applyAlignment="1">
      <alignment horizontal="center" vertical="center" wrapText="1"/>
    </xf>
    <xf numFmtId="44" fontId="26" fillId="6" borderId="5" xfId="3" applyFont="1" applyFill="1" applyBorder="1" applyAlignment="1">
      <alignment horizontal="center" vertical="center" wrapText="1"/>
    </xf>
    <xf numFmtId="0" fontId="5" fillId="0" borderId="0" xfId="0" applyFont="1" applyAlignment="1">
      <alignment horizontal="center"/>
    </xf>
    <xf numFmtId="1" fontId="5" fillId="0" borderId="0" xfId="0" applyNumberFormat="1" applyFont="1" applyAlignment="1">
      <alignment horizontal="center"/>
    </xf>
    <xf numFmtId="0" fontId="26" fillId="6" borderId="5" xfId="0" applyFont="1" applyFill="1" applyBorder="1" applyAlignment="1">
      <alignment horizontal="left" wrapText="1"/>
    </xf>
    <xf numFmtId="44" fontId="26" fillId="6" borderId="5" xfId="3" applyFont="1" applyFill="1" applyBorder="1" applyAlignment="1">
      <alignment horizontal="center" vertical="center"/>
    </xf>
    <xf numFmtId="0" fontId="5" fillId="0" borderId="5" xfId="0" applyFont="1" applyBorder="1" applyAlignment="1">
      <alignment wrapText="1"/>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5" xfId="0" applyFont="1" applyBorder="1"/>
    <xf numFmtId="44" fontId="5" fillId="0" borderId="5" xfId="3" applyFont="1" applyBorder="1" applyAlignment="1">
      <alignment horizontal="center"/>
    </xf>
    <xf numFmtId="44" fontId="5" fillId="0" borderId="0" xfId="3" applyFont="1" applyFill="1"/>
    <xf numFmtId="0" fontId="7" fillId="0" borderId="5" xfId="0" applyFont="1" applyBorder="1" applyAlignment="1">
      <alignment horizontal="center" vertical="center"/>
    </xf>
    <xf numFmtId="0" fontId="26" fillId="6" borderId="5" xfId="0" applyFont="1" applyFill="1" applyBorder="1" applyAlignment="1">
      <alignment horizontal="left" vertical="center" wrapText="1"/>
    </xf>
    <xf numFmtId="44" fontId="7" fillId="0" borderId="5" xfId="3" applyFont="1" applyBorder="1" applyAlignment="1">
      <alignment horizontal="center"/>
    </xf>
    <xf numFmtId="0" fontId="5" fillId="0" borderId="0" xfId="0" applyFont="1" applyAlignment="1">
      <alignment wrapText="1"/>
    </xf>
    <xf numFmtId="44" fontId="5" fillId="0" borderId="5" xfId="3" applyFont="1" applyBorder="1"/>
    <xf numFmtId="0" fontId="7" fillId="0" borderId="5" xfId="0" applyFont="1" applyBorder="1" applyAlignment="1">
      <alignment horizontal="center"/>
    </xf>
    <xf numFmtId="0" fontId="5" fillId="0" borderId="5" xfId="0" applyFont="1" applyBorder="1" applyAlignment="1">
      <alignment vertical="center"/>
    </xf>
    <xf numFmtId="0" fontId="9" fillId="0" borderId="0" xfId="0" applyFont="1" applyFill="1" applyBorder="1" applyAlignment="1" applyProtection="1">
      <alignment horizontal="center" vertical="center" wrapText="1"/>
      <protection locked="0"/>
    </xf>
    <xf numFmtId="180" fontId="7" fillId="0" borderId="0" xfId="0" applyNumberFormat="1" applyFont="1" applyFill="1" applyBorder="1" applyAlignment="1" applyProtection="1">
      <alignment horizontal="right" vertical="center"/>
      <protection hidden="1"/>
    </xf>
    <xf numFmtId="44" fontId="10" fillId="0" borderId="5" xfId="0" applyNumberFormat="1" applyFont="1" applyBorder="1" applyAlignment="1">
      <alignment vertical="center"/>
    </xf>
    <xf numFmtId="44" fontId="10" fillId="0" borderId="5" xfId="3" applyFont="1" applyBorder="1" applyAlignment="1">
      <alignment vertical="center"/>
    </xf>
    <xf numFmtId="0" fontId="7" fillId="0" borderId="0" xfId="0" applyFont="1" applyBorder="1"/>
    <xf numFmtId="44" fontId="7" fillId="0" borderId="0" xfId="3" applyFont="1" applyBorder="1"/>
    <xf numFmtId="180" fontId="7" fillId="0" borderId="5" xfId="0" applyNumberFormat="1" applyFont="1" applyFill="1" applyBorder="1" applyAlignment="1" applyProtection="1">
      <alignment horizontal="right" vertical="center"/>
      <protection hidden="1"/>
    </xf>
    <xf numFmtId="16" fontId="10" fillId="0" borderId="5" xfId="0" applyNumberFormat="1" applyFont="1" applyBorder="1" applyAlignment="1">
      <alignment horizontal="center" vertical="center"/>
    </xf>
    <xf numFmtId="0" fontId="7" fillId="5" borderId="5" xfId="0" applyFont="1" applyFill="1" applyBorder="1" applyAlignment="1" applyProtection="1">
      <alignment vertical="center" wrapText="1"/>
      <protection hidden="1"/>
    </xf>
    <xf numFmtId="0" fontId="7" fillId="0" borderId="5" xfId="0" applyFont="1" applyBorder="1" applyAlignment="1">
      <alignment horizontal="left" vertical="center"/>
    </xf>
    <xf numFmtId="44" fontId="7" fillId="0" borderId="5" xfId="3" applyFont="1" applyFill="1" applyBorder="1" applyAlignment="1" applyProtection="1">
      <alignment horizontal="right" vertical="center"/>
      <protection hidden="1"/>
    </xf>
    <xf numFmtId="0" fontId="0" fillId="0" borderId="0" xfId="0" applyAlignment="1">
      <alignment vertical="center"/>
    </xf>
    <xf numFmtId="44" fontId="10" fillId="0" borderId="5" xfId="0" applyNumberFormat="1" applyFont="1" applyBorder="1" applyAlignment="1">
      <alignment horizontal="center" vertical="center"/>
    </xf>
    <xf numFmtId="0" fontId="0" fillId="0" borderId="20" xfId="0" applyBorder="1" applyAlignment="1">
      <alignment vertical="center"/>
    </xf>
    <xf numFmtId="0" fontId="0" fillId="0" borderId="0" xfId="0" applyBorder="1" applyAlignment="1">
      <alignment horizontal="center" vertical="center"/>
    </xf>
    <xf numFmtId="0" fontId="0" fillId="0" borderId="0" xfId="0" applyBorder="1" applyAlignment="1">
      <alignment vertical="center"/>
    </xf>
    <xf numFmtId="0" fontId="0" fillId="0" borderId="21" xfId="0" applyBorder="1" applyAlignment="1">
      <alignment vertical="center"/>
    </xf>
    <xf numFmtId="0" fontId="0" fillId="0" borderId="0" xfId="0" applyFill="1" applyAlignment="1">
      <alignment vertical="center"/>
    </xf>
    <xf numFmtId="44" fontId="0" fillId="0" borderId="0" xfId="3" applyFont="1" applyAlignment="1">
      <alignment vertical="center"/>
    </xf>
    <xf numFmtId="44" fontId="0" fillId="0" borderId="0" xfId="0" applyNumberFormat="1" applyAlignment="1">
      <alignment vertical="center"/>
    </xf>
    <xf numFmtId="10" fontId="10" fillId="0" borderId="9" xfId="0" applyNumberFormat="1" applyFont="1" applyFill="1" applyBorder="1" applyAlignment="1" applyProtection="1">
      <alignment horizontal="center" vertical="center"/>
      <protection hidden="1"/>
    </xf>
    <xf numFmtId="44" fontId="10" fillId="0" borderId="27" xfId="3" applyFont="1" applyFill="1" applyBorder="1" applyAlignment="1" applyProtection="1">
      <alignment vertical="center"/>
      <protection hidden="1"/>
    </xf>
    <xf numFmtId="10" fontId="9" fillId="0" borderId="12" xfId="0" applyNumberFormat="1" applyFont="1" applyFill="1" applyBorder="1" applyAlignment="1" applyProtection="1">
      <alignment horizontal="center" vertical="center"/>
      <protection hidden="1"/>
    </xf>
    <xf numFmtId="176" fontId="10" fillId="0" borderId="0" xfId="17" applyFont="1" applyFill="1" applyAlignment="1">
      <alignment vertical="center" wrapText="1"/>
    </xf>
    <xf numFmtId="0" fontId="7" fillId="0" borderId="5" xfId="0" applyFont="1" applyFill="1" applyBorder="1"/>
    <xf numFmtId="168" fontId="10" fillId="0" borderId="5" xfId="3" applyNumberFormat="1" applyFont="1" applyBorder="1" applyAlignment="1">
      <alignment vertical="center"/>
    </xf>
    <xf numFmtId="44" fontId="5" fillId="0" borderId="5" xfId="3" applyFont="1" applyFill="1" applyBorder="1"/>
    <xf numFmtId="0" fontId="10" fillId="0" borderId="5" xfId="0" applyNumberFormat="1" applyFont="1" applyBorder="1" applyAlignment="1">
      <alignment horizontal="center" vertical="center"/>
    </xf>
    <xf numFmtId="0" fontId="5" fillId="0" borderId="5" xfId="0" applyFont="1" applyBorder="1" applyAlignment="1">
      <alignment horizontal="left"/>
    </xf>
    <xf numFmtId="0" fontId="7" fillId="0" borderId="0" xfId="26" applyFont="1" applyAlignment="1">
      <alignment vertical="center"/>
    </xf>
    <xf numFmtId="0" fontId="7" fillId="0" borderId="5" xfId="26" applyFont="1" applyBorder="1" applyAlignment="1">
      <alignment vertical="center"/>
    </xf>
    <xf numFmtId="44" fontId="7" fillId="0" borderId="5" xfId="26" applyNumberFormat="1" applyFont="1" applyBorder="1" applyAlignment="1">
      <alignment vertical="center"/>
    </xf>
    <xf numFmtId="0" fontId="9" fillId="6" borderId="5" xfId="26" applyFont="1" applyFill="1" applyBorder="1" applyAlignment="1">
      <alignment horizontal="center" vertical="center"/>
    </xf>
    <xf numFmtId="0" fontId="9" fillId="6" borderId="5" xfId="26" applyFont="1" applyFill="1" applyBorder="1" applyAlignment="1">
      <alignment vertical="center" wrapText="1"/>
    </xf>
    <xf numFmtId="0" fontId="9" fillId="6" borderId="5" xfId="26" applyFont="1" applyFill="1" applyBorder="1" applyAlignment="1">
      <alignment vertical="center"/>
    </xf>
    <xf numFmtId="44" fontId="9" fillId="6" borderId="5" xfId="26" applyNumberFormat="1" applyFont="1" applyFill="1" applyBorder="1" applyAlignment="1">
      <alignment vertical="center"/>
    </xf>
    <xf numFmtId="0" fontId="7" fillId="0" borderId="5" xfId="26" applyFont="1" applyBorder="1" applyAlignment="1">
      <alignment vertical="center" wrapText="1"/>
    </xf>
    <xf numFmtId="0" fontId="5" fillId="0" borderId="5" xfId="0" applyFont="1" applyFill="1" applyBorder="1" applyAlignment="1">
      <alignment wrapText="1"/>
    </xf>
    <xf numFmtId="0" fontId="5" fillId="0" borderId="5" xfId="0" applyFont="1" applyBorder="1" applyAlignment="1">
      <alignment horizontal="left" vertical="center"/>
    </xf>
    <xf numFmtId="49" fontId="9" fillId="7" borderId="5" xfId="0" applyNumberFormat="1" applyFont="1" applyFill="1" applyBorder="1" applyAlignment="1" applyProtection="1">
      <alignment vertical="center" wrapText="1"/>
      <protection hidden="1"/>
    </xf>
    <xf numFmtId="0" fontId="9" fillId="4" borderId="5" xfId="0" applyFont="1" applyFill="1" applyBorder="1" applyAlignment="1">
      <alignment horizontal="left" vertical="center" wrapText="1"/>
    </xf>
    <xf numFmtId="0" fontId="9" fillId="4" borderId="5" xfId="0" applyFont="1" applyFill="1" applyBorder="1" applyAlignment="1">
      <alignment horizontal="center" vertical="center"/>
    </xf>
    <xf numFmtId="0" fontId="9" fillId="4" borderId="5" xfId="0" applyFont="1" applyFill="1" applyBorder="1" applyAlignment="1">
      <alignment horizontal="left" vertical="center"/>
    </xf>
    <xf numFmtId="44" fontId="9" fillId="4" borderId="5" xfId="0" applyNumberFormat="1" applyFont="1" applyFill="1" applyBorder="1" applyAlignment="1">
      <alignment horizontal="center" vertical="center"/>
    </xf>
    <xf numFmtId="44" fontId="9" fillId="4" borderId="5" xfId="3" applyFont="1" applyFill="1" applyBorder="1" applyAlignment="1">
      <alignment horizontal="center" vertical="center"/>
    </xf>
    <xf numFmtId="0" fontId="0" fillId="0" borderId="0" xfId="0" applyFont="1" applyAlignment="1">
      <alignment vertical="center"/>
    </xf>
    <xf numFmtId="0" fontId="5" fillId="0" borderId="5" xfId="0" applyFont="1" applyBorder="1" applyAlignment="1">
      <alignment horizontal="left" vertical="center" wrapText="1"/>
    </xf>
    <xf numFmtId="44" fontId="5" fillId="0" borderId="5" xfId="3" applyFont="1" applyBorder="1" applyAlignment="1">
      <alignment horizontal="center" vertical="center"/>
    </xf>
    <xf numFmtId="0" fontId="0" fillId="0" borderId="0" xfId="0" applyBorder="1" applyAlignment="1">
      <alignment horizontal="center" vertical="center"/>
    </xf>
    <xf numFmtId="0" fontId="0" fillId="8" borderId="5" xfId="0" applyFill="1" applyBorder="1" applyAlignment="1">
      <alignment horizontal="center" vertical="center"/>
    </xf>
    <xf numFmtId="0" fontId="27" fillId="8" borderId="5" xfId="0" applyFont="1" applyFill="1" applyBorder="1" applyAlignment="1">
      <alignment horizontal="center" vertical="center"/>
    </xf>
    <xf numFmtId="16" fontId="27" fillId="8" borderId="5" xfId="0" applyNumberFormat="1" applyFont="1" applyFill="1" applyBorder="1" applyAlignment="1">
      <alignment horizontal="center" vertical="center"/>
    </xf>
    <xf numFmtId="0" fontId="27" fillId="8" borderId="5" xfId="0" applyFont="1" applyFill="1" applyBorder="1" applyAlignment="1">
      <alignment horizontal="center" vertical="center"/>
    </xf>
    <xf numFmtId="2" fontId="0" fillId="0" borderId="5" xfId="0" applyNumberFormat="1" applyBorder="1" applyAlignment="1">
      <alignment horizontal="center" vertical="center"/>
    </xf>
    <xf numFmtId="2" fontId="0" fillId="0" borderId="34" xfId="0" applyNumberFormat="1" applyBorder="1" applyAlignment="1">
      <alignment horizontal="center" vertical="center"/>
    </xf>
    <xf numFmtId="0" fontId="27" fillId="8" borderId="5" xfId="0" applyFont="1" applyFill="1" applyBorder="1" applyAlignment="1">
      <alignment horizontal="center" vertical="center"/>
    </xf>
    <xf numFmtId="2" fontId="0" fillId="0" borderId="0" xfId="0" applyNumberFormat="1" applyBorder="1" applyAlignment="1">
      <alignment horizontal="center" vertical="center"/>
    </xf>
    <xf numFmtId="0" fontId="0" fillId="0" borderId="0" xfId="0" applyBorder="1" applyAlignment="1">
      <alignment horizontal="center" vertical="center" wrapText="1"/>
    </xf>
    <xf numFmtId="16" fontId="27" fillId="0" borderId="0" xfId="0" applyNumberFormat="1" applyFont="1" applyFill="1" applyBorder="1" applyAlignment="1">
      <alignment horizontal="center" vertical="center"/>
    </xf>
    <xf numFmtId="0" fontId="0" fillId="0" borderId="0" xfId="0" applyFill="1" applyBorder="1" applyAlignment="1">
      <alignment horizontal="left" vertical="center"/>
    </xf>
    <xf numFmtId="2" fontId="0" fillId="0" borderId="0" xfId="0" applyNumberFormat="1" applyFill="1" applyBorder="1" applyAlignment="1">
      <alignment horizontal="center" vertical="center"/>
    </xf>
    <xf numFmtId="0" fontId="0" fillId="0" borderId="0" xfId="0" applyFill="1" applyAlignment="1">
      <alignment horizontal="center" vertical="center"/>
    </xf>
    <xf numFmtId="0" fontId="0" fillId="0" borderId="5" xfId="0" applyBorder="1" applyAlignment="1">
      <alignment horizontal="center" vertical="center"/>
    </xf>
    <xf numFmtId="2" fontId="0" fillId="0" borderId="5" xfId="0" applyNumberFormat="1" applyFill="1" applyBorder="1" applyAlignment="1">
      <alignment horizontal="center" vertical="center"/>
    </xf>
    <xf numFmtId="2" fontId="10" fillId="0" borderId="5" xfId="0" applyNumberFormat="1" applyFont="1" applyFill="1" applyBorder="1" applyAlignment="1">
      <alignment horizontal="center" vertical="center"/>
    </xf>
    <xf numFmtId="0" fontId="0" fillId="0" borderId="0" xfId="0" applyBorder="1" applyAlignment="1">
      <alignment horizontal="center" vertical="center"/>
    </xf>
    <xf numFmtId="0" fontId="27" fillId="8" borderId="5" xfId="0" applyFont="1" applyFill="1" applyBorder="1" applyAlignment="1">
      <alignment horizontal="center" vertical="center"/>
    </xf>
    <xf numFmtId="0" fontId="7" fillId="0" borderId="5" xfId="0" applyFont="1" applyFill="1" applyBorder="1" applyAlignment="1" applyProtection="1">
      <alignment vertical="center" wrapText="1"/>
      <protection hidden="1"/>
    </xf>
    <xf numFmtId="180" fontId="0" fillId="0" borderId="5" xfId="0" applyNumberFormat="1" applyBorder="1" applyAlignment="1">
      <alignment horizontal="center" vertical="center"/>
    </xf>
    <xf numFmtId="44" fontId="5" fillId="0" borderId="0" xfId="3" applyFont="1" applyBorder="1"/>
    <xf numFmtId="44" fontId="5" fillId="0" borderId="0" xfId="3" applyFont="1" applyFill="1" applyBorder="1"/>
    <xf numFmtId="44" fontId="5" fillId="0" borderId="5" xfId="3" applyFont="1" applyFill="1" applyBorder="1" applyAlignment="1">
      <alignment vertical="center"/>
    </xf>
    <xf numFmtId="0" fontId="7" fillId="0" borderId="5" xfId="0" applyFont="1" applyFill="1" applyBorder="1" applyAlignment="1">
      <alignment wrapText="1"/>
    </xf>
    <xf numFmtId="0" fontId="7" fillId="0" borderId="5" xfId="0" applyFont="1" applyFill="1" applyBorder="1" applyAlignment="1">
      <alignment horizontal="left" vertical="center"/>
    </xf>
    <xf numFmtId="44" fontId="7" fillId="0" borderId="5" xfId="3" applyFont="1" applyFill="1" applyBorder="1" applyAlignment="1">
      <alignment horizontal="center" vertical="center"/>
    </xf>
    <xf numFmtId="2" fontId="7" fillId="0" borderId="5" xfId="0" applyNumberFormat="1" applyFont="1" applyFill="1" applyBorder="1" applyAlignment="1" applyProtection="1">
      <alignment horizontal="center" vertical="center"/>
      <protection hidden="1"/>
    </xf>
    <xf numFmtId="44" fontId="5" fillId="0" borderId="5" xfId="3" applyFont="1" applyBorder="1" applyAlignment="1">
      <alignment horizontal="right" vertical="center"/>
    </xf>
    <xf numFmtId="44" fontId="7" fillId="0" borderId="5" xfId="3" applyFont="1" applyFill="1" applyBorder="1" applyAlignment="1">
      <alignment horizontal="right" vertical="center"/>
    </xf>
    <xf numFmtId="180" fontId="7" fillId="0" borderId="5" xfId="0" applyNumberFormat="1" applyFont="1" applyFill="1" applyBorder="1" applyAlignment="1" applyProtection="1">
      <alignment horizontal="center" vertical="center"/>
      <protection hidden="1"/>
    </xf>
    <xf numFmtId="0" fontId="27" fillId="8" borderId="5" xfId="0" applyNumberFormat="1" applyFont="1" applyFill="1" applyBorder="1" applyAlignment="1">
      <alignment horizontal="center" vertical="center"/>
    </xf>
    <xf numFmtId="0" fontId="0" fillId="0" borderId="0" xfId="0" applyFill="1" applyBorder="1" applyAlignment="1">
      <alignment horizontal="left" vertical="center" wrapText="1"/>
    </xf>
    <xf numFmtId="0" fontId="10" fillId="0" borderId="5" xfId="0" applyFont="1" applyFill="1" applyBorder="1" applyAlignment="1">
      <alignment horizontal="center" vertical="center"/>
    </xf>
    <xf numFmtId="168" fontId="10" fillId="0" borderId="22" xfId="3" applyNumberFormat="1" applyFont="1" applyFill="1" applyBorder="1" applyAlignment="1">
      <alignment vertical="center"/>
    </xf>
    <xf numFmtId="44" fontId="10" fillId="0" borderId="5" xfId="3" applyFont="1" applyFill="1" applyBorder="1" applyAlignment="1">
      <alignment vertical="center"/>
    </xf>
    <xf numFmtId="0" fontId="10" fillId="0" borderId="0" xfId="0" applyFont="1" applyFill="1" applyBorder="1" applyAlignment="1">
      <alignment horizontal="left" vertical="center"/>
    </xf>
    <xf numFmtId="42" fontId="10" fillId="0" borderId="0" xfId="0" applyNumberFormat="1" applyFont="1" applyBorder="1" applyAlignment="1">
      <alignment vertical="center"/>
    </xf>
    <xf numFmtId="42" fontId="10" fillId="0" borderId="21" xfId="0" applyNumberFormat="1" applyFont="1" applyBorder="1" applyAlignment="1">
      <alignment vertical="center"/>
    </xf>
    <xf numFmtId="2" fontId="12" fillId="0" borderId="0" xfId="18" applyNumberFormat="1" applyAlignment="1">
      <alignment vertical="center"/>
    </xf>
    <xf numFmtId="2" fontId="21" fillId="0" borderId="5" xfId="17" applyNumberFormat="1" applyFont="1" applyBorder="1" applyAlignment="1">
      <alignment horizontal="center" vertical="center"/>
    </xf>
    <xf numFmtId="14" fontId="5" fillId="0" borderId="0" xfId="0" applyNumberFormat="1" applyFont="1" applyAlignment="1">
      <alignment vertical="center"/>
    </xf>
    <xf numFmtId="181" fontId="9" fillId="4" borderId="22" xfId="3" applyNumberFormat="1" applyFont="1" applyFill="1" applyBorder="1" applyAlignment="1" applyProtection="1">
      <alignment vertical="center" wrapText="1"/>
      <protection hidden="1"/>
    </xf>
    <xf numFmtId="182" fontId="9" fillId="0" borderId="28" xfId="1" applyNumberFormat="1" applyFont="1" applyFill="1" applyBorder="1" applyAlignment="1" applyProtection="1">
      <alignment vertical="center"/>
      <protection hidden="1"/>
    </xf>
    <xf numFmtId="181" fontId="9" fillId="4" borderId="22" xfId="3" applyNumberFormat="1" applyFont="1" applyFill="1" applyBorder="1" applyAlignment="1" applyProtection="1">
      <alignment horizontal="center" vertical="center" wrapText="1"/>
      <protection hidden="1"/>
    </xf>
    <xf numFmtId="0" fontId="27" fillId="8" borderId="5" xfId="0" applyFont="1" applyFill="1" applyBorder="1" applyAlignment="1">
      <alignment horizontal="center" vertical="center"/>
    </xf>
    <xf numFmtId="0" fontId="0" fillId="0" borderId="5" xfId="0" applyBorder="1" applyAlignment="1">
      <alignment horizontal="center" vertical="center"/>
    </xf>
    <xf numFmtId="0" fontId="7" fillId="0" borderId="0" xfId="0" applyFont="1" applyFill="1" applyBorder="1" applyAlignment="1" applyProtection="1">
      <alignment vertical="center" wrapText="1"/>
      <protection hidden="1"/>
    </xf>
    <xf numFmtId="0" fontId="7" fillId="0" borderId="0" xfId="0" applyFont="1" applyBorder="1" applyAlignment="1">
      <alignment horizontal="left" vertical="center"/>
    </xf>
    <xf numFmtId="0" fontId="7" fillId="0" borderId="0" xfId="0" applyFont="1" applyBorder="1" applyAlignment="1">
      <alignment horizontal="center"/>
    </xf>
    <xf numFmtId="0" fontId="7" fillId="0" borderId="35" xfId="0" applyFont="1" applyFill="1" applyBorder="1" applyAlignment="1">
      <alignment horizontal="left" vertical="top"/>
    </xf>
    <xf numFmtId="0" fontId="3" fillId="2" borderId="1" xfId="4" applyFont="1" applyFill="1" applyBorder="1" applyAlignment="1">
      <alignment horizontal="center" vertical="center" wrapText="1"/>
    </xf>
    <xf numFmtId="0" fontId="3" fillId="2" borderId="3" xfId="4" applyFont="1" applyFill="1" applyBorder="1" applyAlignment="1">
      <alignment horizontal="center" vertical="center" wrapText="1"/>
    </xf>
    <xf numFmtId="0" fontId="3" fillId="2" borderId="4" xfId="4"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protection hidden="1"/>
    </xf>
    <xf numFmtId="0" fontId="9" fillId="3" borderId="7"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0" fontId="0" fillId="0" borderId="11" xfId="0" applyBorder="1" applyAlignment="1">
      <alignment horizontal="center" vertical="center"/>
    </xf>
    <xf numFmtId="0" fontId="10" fillId="0" borderId="0" xfId="0" applyFont="1" applyBorder="1" applyAlignment="1">
      <alignment horizontal="center" vertical="center" wrapText="1"/>
    </xf>
    <xf numFmtId="0" fontId="10" fillId="0" borderId="5" xfId="0" applyFont="1" applyFill="1" applyBorder="1" applyAlignment="1">
      <alignment horizontal="left" vertical="center" wrapText="1"/>
    </xf>
    <xf numFmtId="0" fontId="9" fillId="4" borderId="5" xfId="0" applyFont="1" applyFill="1" applyBorder="1" applyAlignment="1" applyProtection="1">
      <alignment horizontal="left" vertical="center"/>
      <protection hidden="1"/>
    </xf>
    <xf numFmtId="0" fontId="5" fillId="0" borderId="23" xfId="0" applyFont="1" applyBorder="1" applyAlignment="1">
      <alignment horizontal="center" vertical="center"/>
    </xf>
    <xf numFmtId="0" fontId="5" fillId="0" borderId="7" xfId="0" applyFont="1" applyBorder="1" applyAlignment="1">
      <alignment horizontal="center" vertical="center"/>
    </xf>
    <xf numFmtId="0" fontId="5" fillId="0" borderId="24" xfId="0" applyFont="1" applyBorder="1" applyAlignment="1">
      <alignment horizontal="center" vertical="center"/>
    </xf>
    <xf numFmtId="0" fontId="0" fillId="0" borderId="25" xfId="0" applyBorder="1" applyAlignment="1">
      <alignment horizontal="center" vertical="center"/>
    </xf>
    <xf numFmtId="0" fontId="0" fillId="0" borderId="14" xfId="0" applyBorder="1" applyAlignment="1">
      <alignment horizontal="center" vertical="center"/>
    </xf>
    <xf numFmtId="0" fontId="0" fillId="0" borderId="26" xfId="0" applyBorder="1" applyAlignment="1">
      <alignment horizontal="center" vertical="center"/>
    </xf>
    <xf numFmtId="0" fontId="10" fillId="0" borderId="5" xfId="0" applyFont="1" applyFill="1" applyBorder="1" applyAlignment="1">
      <alignment horizontal="left" vertical="center"/>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9" fillId="0" borderId="13" xfId="0" applyFont="1" applyBorder="1" applyAlignment="1" applyProtection="1">
      <alignment horizontal="right" vertical="center" wrapText="1"/>
      <protection hidden="1"/>
    </xf>
    <xf numFmtId="0" fontId="9" fillId="0" borderId="14" xfId="0" applyFont="1" applyBorder="1" applyAlignment="1" applyProtection="1">
      <alignment horizontal="right" vertical="center" wrapText="1"/>
      <protection hidden="1"/>
    </xf>
    <xf numFmtId="0" fontId="9" fillId="0" borderId="15" xfId="0" applyFont="1" applyBorder="1" applyAlignment="1" applyProtection="1">
      <alignment horizontal="right" vertical="center" wrapText="1"/>
      <protection hidden="1"/>
    </xf>
    <xf numFmtId="0" fontId="9" fillId="0" borderId="31" xfId="0" applyFont="1" applyBorder="1" applyAlignment="1" applyProtection="1">
      <alignment horizontal="right" vertical="center" wrapText="1"/>
      <protection hidden="1"/>
    </xf>
    <xf numFmtId="0" fontId="9" fillId="0" borderId="30" xfId="0" applyFont="1" applyBorder="1" applyAlignment="1" applyProtection="1">
      <alignment horizontal="right" vertical="center" wrapText="1"/>
      <protection hidden="1"/>
    </xf>
    <xf numFmtId="0" fontId="9" fillId="0" borderId="32" xfId="0" applyFont="1" applyBorder="1" applyAlignment="1" applyProtection="1">
      <alignment horizontal="right" vertical="center" wrapText="1"/>
      <protection hidden="1"/>
    </xf>
    <xf numFmtId="166" fontId="11" fillId="0" borderId="29" xfId="0" applyNumberFormat="1" applyFont="1" applyBorder="1" applyAlignment="1">
      <alignment horizontal="center" vertical="center"/>
    </xf>
    <xf numFmtId="166" fontId="11" fillId="0" borderId="33" xfId="0" applyNumberFormat="1" applyFont="1" applyBorder="1" applyAlignment="1">
      <alignment horizontal="center" vertical="center"/>
    </xf>
    <xf numFmtId="0" fontId="9" fillId="4" borderId="6" xfId="0" applyFont="1" applyFill="1" applyBorder="1" applyAlignment="1" applyProtection="1">
      <alignment horizontal="right" vertical="center"/>
      <protection hidden="1"/>
    </xf>
    <xf numFmtId="0" fontId="9" fillId="4" borderId="7" xfId="0" applyFont="1" applyFill="1" applyBorder="1" applyAlignment="1" applyProtection="1">
      <alignment horizontal="right" vertical="center"/>
      <protection hidden="1"/>
    </xf>
    <xf numFmtId="0" fontId="9" fillId="4" borderId="8" xfId="0" applyFont="1" applyFill="1" applyBorder="1" applyAlignment="1" applyProtection="1">
      <alignment horizontal="right" vertical="center"/>
      <protection hidden="1"/>
    </xf>
    <xf numFmtId="0" fontId="9" fillId="4" borderId="6" xfId="0" applyFont="1" applyFill="1" applyBorder="1" applyAlignment="1" applyProtection="1">
      <alignment horizontal="center" vertical="center"/>
      <protection hidden="1"/>
    </xf>
    <xf numFmtId="0" fontId="9" fillId="4" borderId="7" xfId="0" applyFont="1" applyFill="1" applyBorder="1" applyAlignment="1" applyProtection="1">
      <alignment horizontal="center" vertical="center"/>
      <protection hidden="1"/>
    </xf>
    <xf numFmtId="0" fontId="9" fillId="4" borderId="24" xfId="0" applyFont="1" applyFill="1" applyBorder="1" applyAlignment="1" applyProtection="1">
      <alignment horizontal="center" vertical="center"/>
      <protection hidden="1"/>
    </xf>
    <xf numFmtId="0" fontId="10" fillId="0" borderId="6" xfId="0" applyFont="1" applyBorder="1" applyAlignment="1" applyProtection="1">
      <alignment horizontal="right" vertical="center"/>
      <protection hidden="1"/>
    </xf>
    <xf numFmtId="0" fontId="10" fillId="0" borderId="7" xfId="0" applyFont="1" applyBorder="1" applyAlignment="1" applyProtection="1">
      <alignment horizontal="right" vertical="center"/>
      <protection hidden="1"/>
    </xf>
    <xf numFmtId="0" fontId="9" fillId="0" borderId="10" xfId="0" applyFont="1" applyBorder="1" applyAlignment="1" applyProtection="1">
      <alignment horizontal="right" vertical="center"/>
      <protection hidden="1"/>
    </xf>
    <xf numFmtId="0" fontId="9" fillId="0" borderId="11" xfId="0" applyFont="1" applyBorder="1" applyAlignment="1" applyProtection="1">
      <alignment horizontal="right" vertical="center"/>
      <protection hidden="1"/>
    </xf>
    <xf numFmtId="0" fontId="0" fillId="0" borderId="0" xfId="0" applyBorder="1" applyAlignment="1">
      <alignment horizontal="center" vertical="center"/>
    </xf>
    <xf numFmtId="0" fontId="5" fillId="0" borderId="5" xfId="0" applyFont="1" applyFill="1" applyBorder="1" applyAlignment="1">
      <alignment horizontal="left" vertical="center" wrapText="1"/>
    </xf>
    <xf numFmtId="0" fontId="10" fillId="0" borderId="6" xfId="0" applyFont="1" applyFill="1" applyBorder="1" applyAlignment="1">
      <alignment horizontal="left" vertical="center"/>
    </xf>
    <xf numFmtId="0" fontId="10" fillId="0" borderId="7" xfId="0" applyFont="1" applyFill="1" applyBorder="1" applyAlignment="1">
      <alignment horizontal="left" vertical="center"/>
    </xf>
    <xf numFmtId="0" fontId="10" fillId="0" borderId="8" xfId="0" applyFont="1" applyFill="1" applyBorder="1" applyAlignment="1">
      <alignment horizontal="left" vertical="center"/>
    </xf>
    <xf numFmtId="0" fontId="25" fillId="2" borderId="1" xfId="4" applyFont="1" applyFill="1" applyBorder="1" applyAlignment="1">
      <alignment horizontal="center" vertical="center"/>
    </xf>
    <xf numFmtId="0" fontId="25" fillId="2" borderId="3" xfId="4" applyFont="1" applyFill="1" applyBorder="1" applyAlignment="1">
      <alignment horizontal="center" vertical="center"/>
    </xf>
    <xf numFmtId="0" fontId="25" fillId="2" borderId="4" xfId="4" applyFont="1" applyFill="1" applyBorder="1"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165" fontId="22" fillId="6" borderId="5" xfId="21" applyFont="1" applyFill="1" applyBorder="1" applyAlignment="1">
      <alignment horizontal="left" vertical="center"/>
    </xf>
    <xf numFmtId="0" fontId="7" fillId="0" borderId="4" xfId="0" applyFont="1" applyBorder="1" applyAlignment="1" applyProtection="1">
      <alignment horizontal="center" vertical="center" wrapText="1"/>
      <protection locked="0"/>
    </xf>
    <xf numFmtId="176" fontId="20" fillId="6" borderId="6" xfId="17" applyFont="1" applyFill="1" applyBorder="1" applyAlignment="1">
      <alignment horizontal="left" vertical="center" wrapText="1"/>
    </xf>
    <xf numFmtId="176" fontId="20" fillId="6" borderId="7" xfId="17" applyFont="1" applyFill="1" applyBorder="1" applyAlignment="1">
      <alignment horizontal="left" vertical="center" wrapText="1"/>
    </xf>
    <xf numFmtId="176" fontId="20" fillId="6" borderId="8" xfId="17" applyFont="1" applyFill="1" applyBorder="1" applyAlignment="1">
      <alignment horizontal="left" vertical="center" wrapText="1"/>
    </xf>
    <xf numFmtId="165" fontId="22" fillId="6" borderId="6" xfId="21" applyFont="1" applyFill="1" applyBorder="1" applyAlignment="1">
      <alignment horizontal="left" vertical="center"/>
    </xf>
    <xf numFmtId="165" fontId="22" fillId="6" borderId="7" xfId="21" applyFont="1" applyFill="1" applyBorder="1" applyAlignment="1">
      <alignment horizontal="left" vertical="center"/>
    </xf>
    <xf numFmtId="165" fontId="22" fillId="6" borderId="8" xfId="21" applyFont="1" applyFill="1" applyBorder="1" applyAlignment="1">
      <alignment horizontal="left" vertical="center"/>
    </xf>
    <xf numFmtId="0" fontId="19" fillId="6" borderId="1" xfId="16" applyFont="1" applyFill="1" applyBorder="1" applyAlignment="1">
      <alignment horizontal="center" vertical="center"/>
    </xf>
    <xf numFmtId="0" fontId="19" fillId="6" borderId="3" xfId="16" applyFont="1" applyFill="1" applyBorder="1" applyAlignment="1">
      <alignment horizontal="center" vertical="center"/>
    </xf>
    <xf numFmtId="0" fontId="19" fillId="6" borderId="4" xfId="16" applyFont="1" applyFill="1" applyBorder="1" applyAlignment="1">
      <alignment horizontal="center" vertical="center"/>
    </xf>
    <xf numFmtId="0" fontId="17" fillId="6" borderId="6" xfId="12" applyFont="1" applyFill="1" applyBorder="1" applyAlignment="1" applyProtection="1">
      <alignment horizontal="center" wrapText="1"/>
      <protection hidden="1"/>
    </xf>
    <xf numFmtId="0" fontId="17" fillId="6" borderId="8" xfId="12" applyFont="1" applyFill="1" applyBorder="1" applyAlignment="1" applyProtection="1">
      <alignment horizontal="center" wrapText="1"/>
      <protection hidden="1"/>
    </xf>
    <xf numFmtId="0" fontId="17" fillId="6" borderId="2" xfId="12" applyFont="1" applyFill="1" applyBorder="1" applyAlignment="1" applyProtection="1">
      <alignment horizontal="center" vertical="center" wrapText="1"/>
      <protection hidden="1"/>
    </xf>
    <xf numFmtId="0" fontId="17" fillId="6" borderId="20" xfId="12" applyFont="1" applyFill="1" applyBorder="1" applyAlignment="1" applyProtection="1">
      <alignment horizontal="center" vertical="center" wrapText="1"/>
      <protection hidden="1"/>
    </xf>
    <xf numFmtId="0" fontId="17" fillId="6" borderId="16" xfId="12" applyFont="1" applyFill="1" applyBorder="1" applyAlignment="1" applyProtection="1">
      <alignment horizontal="center" vertical="center" wrapText="1"/>
      <protection hidden="1"/>
    </xf>
    <xf numFmtId="0" fontId="14" fillId="6" borderId="1" xfId="12" applyFont="1" applyFill="1" applyBorder="1" applyAlignment="1">
      <alignment horizontal="left" vertical="center"/>
    </xf>
    <xf numFmtId="0" fontId="14" fillId="6" borderId="3" xfId="12" applyFont="1" applyFill="1" applyBorder="1" applyAlignment="1">
      <alignment horizontal="left" vertical="center"/>
    </xf>
    <xf numFmtId="0" fontId="14" fillId="6" borderId="4" xfId="12" applyFont="1" applyFill="1" applyBorder="1" applyAlignment="1">
      <alignment horizontal="left" vertical="center"/>
    </xf>
    <xf numFmtId="0" fontId="0" fillId="0" borderId="5" xfId="0" applyBorder="1" applyAlignment="1">
      <alignment horizontal="center" vertical="center" wrapText="1"/>
    </xf>
    <xf numFmtId="0" fontId="0" fillId="0" borderId="5" xfId="0" applyBorder="1" applyAlignment="1">
      <alignment horizontal="center" vertical="center"/>
    </xf>
    <xf numFmtId="0" fontId="27" fillId="8" borderId="5" xfId="0" applyFont="1" applyFill="1" applyBorder="1" applyAlignment="1">
      <alignment horizontal="center" vertical="center"/>
    </xf>
    <xf numFmtId="0" fontId="0" fillId="8" borderId="5" xfId="0" applyFill="1" applyBorder="1" applyAlignment="1">
      <alignment horizontal="left" vertical="center" wrapText="1"/>
    </xf>
    <xf numFmtId="0" fontId="0" fillId="8" borderId="5" xfId="0" applyFill="1" applyBorder="1" applyAlignment="1">
      <alignment horizontal="left" vertical="center"/>
    </xf>
    <xf numFmtId="0" fontId="0" fillId="0" borderId="34" xfId="0" applyBorder="1" applyAlignment="1">
      <alignment horizontal="center" vertical="center" wrapText="1"/>
    </xf>
  </cellXfs>
  <cellStyles count="27">
    <cellStyle name="Millares" xfId="1" builtinId="3"/>
    <cellStyle name="Millares [0]" xfId="2" builtinId="6"/>
    <cellStyle name="Millares 2" xfId="7" xr:uid="{00000000-0005-0000-0000-000002000000}"/>
    <cellStyle name="Millares 2 2 2 2 2" xfId="25" xr:uid="{00000000-0005-0000-0000-000003000000}"/>
    <cellStyle name="Millares 2 2 3 2" xfId="21" xr:uid="{00000000-0005-0000-0000-000004000000}"/>
    <cellStyle name="Moneda" xfId="3" builtinId="4"/>
    <cellStyle name="Moneda 4" xfId="14" xr:uid="{00000000-0005-0000-0000-000006000000}"/>
    <cellStyle name="Moneda 4 2 2" xfId="20" xr:uid="{00000000-0005-0000-0000-000007000000}"/>
    <cellStyle name="Moneda 5 2 2 2" xfId="24" xr:uid="{00000000-0005-0000-0000-000008000000}"/>
    <cellStyle name="Normal" xfId="0" builtinId="0"/>
    <cellStyle name="Normal 11 2" xfId="11" xr:uid="{00000000-0005-0000-0000-00000A000000}"/>
    <cellStyle name="Normal 2" xfId="5" xr:uid="{00000000-0005-0000-0000-00000B000000}"/>
    <cellStyle name="Normal 2 2 3" xfId="12" xr:uid="{00000000-0005-0000-0000-00000C000000}"/>
    <cellStyle name="Normal 2 2 3 2" xfId="18" xr:uid="{00000000-0005-0000-0000-00000D000000}"/>
    <cellStyle name="Normal 2 3" xfId="13" xr:uid="{00000000-0005-0000-0000-00000E000000}"/>
    <cellStyle name="Normal 2 4 2 2" xfId="15" xr:uid="{00000000-0005-0000-0000-00000F000000}"/>
    <cellStyle name="Normal 2 4 2 2 2 2" xfId="17" xr:uid="{00000000-0005-0000-0000-000010000000}"/>
    <cellStyle name="Normal 20 2" xfId="16" xr:uid="{00000000-0005-0000-0000-000011000000}"/>
    <cellStyle name="Normal 23" xfId="6" xr:uid="{00000000-0005-0000-0000-000012000000}"/>
    <cellStyle name="Normal 3" xfId="8" xr:uid="{00000000-0005-0000-0000-000013000000}"/>
    <cellStyle name="Normal 4" xfId="26" xr:uid="{00000000-0005-0000-0000-000014000000}"/>
    <cellStyle name="Normal 7" xfId="4" xr:uid="{00000000-0005-0000-0000-000015000000}"/>
    <cellStyle name="Porcentaje 2" xfId="9" xr:uid="{00000000-0005-0000-0000-000016000000}"/>
    <cellStyle name="Porcentaje 2 2" xfId="23" xr:uid="{00000000-0005-0000-0000-000017000000}"/>
    <cellStyle name="Porcentaje 3" xfId="10" xr:uid="{00000000-0005-0000-0000-000018000000}"/>
    <cellStyle name="Porcentaje 3 2 2" xfId="22" xr:uid="{00000000-0005-0000-0000-000019000000}"/>
    <cellStyle name="Porcentaje 5 2 2" xfId="19" xr:uid="{00000000-0005-0000-0000-00001A000000}"/>
  </cellStyles>
  <dxfs count="5">
    <dxf>
      <font>
        <condense val="0"/>
        <extend val="0"/>
        <color indexed="12"/>
      </font>
      <fill>
        <patternFill patternType="none">
          <bgColor indexed="65"/>
        </patternFill>
      </fill>
    </dxf>
    <dxf>
      <font>
        <condense val="0"/>
        <extend val="0"/>
        <color indexed="12"/>
      </font>
      <fill>
        <patternFill patternType="none">
          <bgColor indexed="65"/>
        </patternFill>
      </fill>
    </dxf>
    <dxf>
      <font>
        <condense val="0"/>
        <extend val="0"/>
        <color indexed="12"/>
      </font>
      <fill>
        <patternFill patternType="none">
          <bgColor indexed="65"/>
        </patternFill>
      </fill>
    </dxf>
    <dxf>
      <font>
        <condense val="0"/>
        <extend val="0"/>
        <color indexed="9"/>
      </font>
    </dxf>
    <dxf>
      <font>
        <condense val="0"/>
        <extend val="0"/>
        <color indexed="12"/>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63" Type="http://schemas.openxmlformats.org/officeDocument/2006/relationships/externalLink" Target="externalLinks/externalLink58.xml"/><Relationship Id="rId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56.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externalLink" Target="externalLinks/externalLink51.xml"/><Relationship Id="rId64" Type="http://schemas.openxmlformats.org/officeDocument/2006/relationships/theme" Target="theme/theme1.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calcChain" Target="calcChain.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102014</xdr:colOff>
      <xdr:row>0</xdr:row>
      <xdr:rowOff>46162</xdr:rowOff>
    </xdr:from>
    <xdr:to>
      <xdr:col>2</xdr:col>
      <xdr:colOff>700170</xdr:colOff>
      <xdr:row>0</xdr:row>
      <xdr:rowOff>465668</xdr:rowOff>
    </xdr:to>
    <xdr:pic>
      <xdr:nvPicPr>
        <xdr:cNvPr id="3" name="Imagen 2">
          <a:extLst>
            <a:ext uri="{FF2B5EF4-FFF2-40B4-BE49-F238E27FC236}">
              <a16:creationId xmlns:a16="http://schemas.microsoft.com/office/drawing/2014/main" id="{99E8546F-2386-4898-A960-734B5C01BA19}"/>
            </a:ext>
          </a:extLst>
        </xdr:cNvPr>
        <xdr:cNvPicPr>
          <a:picLocks noChangeAspect="1"/>
        </xdr:cNvPicPr>
      </xdr:nvPicPr>
      <xdr:blipFill rotWithShape="1">
        <a:blip xmlns:r="http://schemas.openxmlformats.org/officeDocument/2006/relationships" r:embed="rId1"/>
        <a:srcRect l="6609" t="40826" r="6604" b="40658"/>
        <a:stretch/>
      </xdr:blipFill>
      <xdr:spPr>
        <a:xfrm>
          <a:off x="102014" y="46162"/>
          <a:ext cx="2037489" cy="419506"/>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225138</xdr:colOff>
      <xdr:row>0</xdr:row>
      <xdr:rowOff>94576</xdr:rowOff>
    </xdr:from>
    <xdr:to>
      <xdr:col>6</xdr:col>
      <xdr:colOff>644622</xdr:colOff>
      <xdr:row>0</xdr:row>
      <xdr:rowOff>670266</xdr:rowOff>
    </xdr:to>
    <xdr:pic>
      <xdr:nvPicPr>
        <xdr:cNvPr id="2" name="Imagen 1">
          <a:extLst>
            <a:ext uri="{FF2B5EF4-FFF2-40B4-BE49-F238E27FC236}">
              <a16:creationId xmlns:a16="http://schemas.microsoft.com/office/drawing/2014/main" id="{1BD92D10-3D29-48C6-9AC9-1501A743643D}"/>
            </a:ext>
          </a:extLst>
        </xdr:cNvPr>
        <xdr:cNvPicPr>
          <a:picLocks noChangeAspect="1"/>
        </xdr:cNvPicPr>
      </xdr:nvPicPr>
      <xdr:blipFill rotWithShape="1">
        <a:blip xmlns:r="http://schemas.openxmlformats.org/officeDocument/2006/relationships" r:embed="rId1"/>
        <a:srcRect l="6609" t="40826" r="6604" b="40658"/>
        <a:stretch/>
      </xdr:blipFill>
      <xdr:spPr>
        <a:xfrm>
          <a:off x="3596988" y="94576"/>
          <a:ext cx="3172209" cy="57569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189155</xdr:colOff>
      <xdr:row>0</xdr:row>
      <xdr:rowOff>38484</xdr:rowOff>
    </xdr:from>
    <xdr:to>
      <xdr:col>9</xdr:col>
      <xdr:colOff>570539</xdr:colOff>
      <xdr:row>0</xdr:row>
      <xdr:rowOff>614174</xdr:rowOff>
    </xdr:to>
    <xdr:pic>
      <xdr:nvPicPr>
        <xdr:cNvPr id="2" name="Imagen 1">
          <a:extLst>
            <a:ext uri="{FF2B5EF4-FFF2-40B4-BE49-F238E27FC236}">
              <a16:creationId xmlns:a16="http://schemas.microsoft.com/office/drawing/2014/main" id="{33A99197-C466-41D8-9F8C-F47F5F43D9F2}"/>
            </a:ext>
          </a:extLst>
        </xdr:cNvPr>
        <xdr:cNvPicPr>
          <a:picLocks noChangeAspect="1"/>
        </xdr:cNvPicPr>
      </xdr:nvPicPr>
      <xdr:blipFill rotWithShape="1">
        <a:blip xmlns:r="http://schemas.openxmlformats.org/officeDocument/2006/relationships" r:embed="rId1"/>
        <a:srcRect l="6609" t="40826" r="6604" b="40658"/>
        <a:stretch/>
      </xdr:blipFill>
      <xdr:spPr>
        <a:xfrm>
          <a:off x="7184738" y="38484"/>
          <a:ext cx="3016634" cy="57569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272E3039\INF%20NOV-DIC_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KOLIA\Downloads\vf-PRESUPUESTO%20-%20CIRCA%20(ED,%20BODEGA)%20.xlsb"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Principal/cund%20grupo%201/INFORMES%20TRIMESTRAL/INFORME%20FINAL/DIC-05-FEB-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GCAKF/APUs/D:/invmeta/INFORMES/infabr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053B05FD\AP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A:/Mis%20documentos/Advial-Jul-01-jul-03/formatos/FORMATOS%20UTILES/AP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A:/WINDOWS/TEMP/TD_0025.DIR/NOV-%20DIC-2002/INF%20NOV-DIC_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PACO/Doc.%20ASPIRE/Mis%20documentos/INF.BIMENSUAL/INFORME%20BIMENSUAL%20JUL-AGO-20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ARCHIVOS%20A&#209;O%20-%202021\2-%20CONTRATO%20ALCALD&#205;A%20DE%20CHINCHIN&#193;\1-%20CIRCA%20-%20FASE%202\5-%20PRESUPUESTO\v2-PRESUPUESTO%20-%20BODEGA%20ESTACI&#211;N%20SAN%20FRANCISCO.xlsb"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ropbox/SAGUT/SAGUT%202018.2%20Pruebas%20Mac%20Toshiba/PROGRAMA/BASE%20DE%20DATOS%20PARA%20PRESUPUESTO.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GAD10/Desktop/Cantidades%20totales%20%20tramo%202.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marino/C/AMV-3005-2005/ADMON%20GRUPO%203%202004%20-2005/PRESUPUESTOS/Analisis%20de%20Precios%20Unitarios%20ASTRID.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H:/ADM%20VIAL%2003%20-%20CORDOBA/ESTADO%20DE%20RED/2103mar%2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H:/AMV%20GRUPO2-05/presupuestos/ajuste%20presupuestos/$%20PR20%20al%20PR2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TRABAJO/Alcald&#237;a%20Chinchin&#225;/Estacion%202020/Ajustes%20CIRCA%202%20fase%202021/AJUSTES%20AGOSTO%2020/PRESUPUESTO+INTERVENTOR&#205;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CANTIDADES"/>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PTO-CAPITULOS"/>
      <sheetName val="A.U"/>
      <sheetName val="FP"/>
      <sheetName val="A.P.U"/>
      <sheetName val="A.P.U COVID"/>
      <sheetName val="INTERV+FM"/>
    </sheetNames>
    <sheetDataSet>
      <sheetData sheetId="0" refreshError="1"/>
      <sheetData sheetId="1" refreshError="1"/>
      <sheetData sheetId="2">
        <row r="2">
          <cell r="A2" t="str">
            <v>CD</v>
          </cell>
        </row>
        <row r="403">
          <cell r="G403">
            <v>1763853359</v>
          </cell>
        </row>
        <row r="404">
          <cell r="F404">
            <v>0.25</v>
          </cell>
        </row>
        <row r="405">
          <cell r="F405">
            <v>0</v>
          </cell>
        </row>
        <row r="406">
          <cell r="F406">
            <v>0.05</v>
          </cell>
        </row>
        <row r="408">
          <cell r="F408">
            <v>0.19</v>
          </cell>
        </row>
        <row r="425">
          <cell r="G425">
            <v>2309765974</v>
          </cell>
        </row>
      </sheetData>
      <sheetData sheetId="3" refreshError="1"/>
      <sheetData sheetId="4">
        <row r="6">
          <cell r="P6">
            <v>1951753458.3924911</v>
          </cell>
        </row>
      </sheetData>
      <sheetData sheetId="5" refreshError="1"/>
      <sheetData sheetId="6">
        <row r="1503">
          <cell r="H1503">
            <v>1749743430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40">
          <cell r="P40">
            <v>0</v>
          </cell>
          <cell r="W40">
            <v>0</v>
          </cell>
          <cell r="AD40">
            <v>0</v>
          </cell>
          <cell r="AK40">
            <v>0</v>
          </cell>
          <cell r="AR40">
            <v>0</v>
          </cell>
          <cell r="AY40">
            <v>0</v>
          </cell>
          <cell r="BF40">
            <v>0</v>
          </cell>
          <cell r="BM40">
            <v>0</v>
          </cell>
          <cell r="BT40">
            <v>0</v>
          </cell>
          <cell r="CA40">
            <v>0</v>
          </cell>
          <cell r="CH40">
            <v>0</v>
          </cell>
          <cell r="CO40">
            <v>0</v>
          </cell>
          <cell r="CV40">
            <v>0</v>
          </cell>
          <cell r="DC40">
            <v>0</v>
          </cell>
          <cell r="DJ40">
            <v>0</v>
          </cell>
          <cell r="DQ40">
            <v>0</v>
          </cell>
          <cell r="DX40">
            <v>0</v>
          </cell>
          <cell r="EE40">
            <v>0</v>
          </cell>
          <cell r="EL40">
            <v>0</v>
          </cell>
          <cell r="ES40">
            <v>0</v>
          </cell>
          <cell r="EZ40">
            <v>0</v>
          </cell>
          <cell r="FG40">
            <v>0</v>
          </cell>
          <cell r="FN40">
            <v>0</v>
          </cell>
          <cell r="FU40">
            <v>0</v>
          </cell>
          <cell r="GB40">
            <v>0</v>
          </cell>
          <cell r="GI40">
            <v>0</v>
          </cell>
          <cell r="GP40">
            <v>0</v>
          </cell>
          <cell r="GW40">
            <v>0</v>
          </cell>
          <cell r="HD40">
            <v>0</v>
          </cell>
          <cell r="HK40">
            <v>0</v>
          </cell>
          <cell r="HR40">
            <v>0</v>
          </cell>
          <cell r="HY40">
            <v>0</v>
          </cell>
          <cell r="IF40">
            <v>0</v>
          </cell>
          <cell r="IM40">
            <v>0</v>
          </cell>
          <cell r="IT40">
            <v>0</v>
          </cell>
          <cell r="JA40">
            <v>0</v>
          </cell>
          <cell r="JH40">
            <v>0</v>
          </cell>
          <cell r="JO40">
            <v>0</v>
          </cell>
          <cell r="JV40">
            <v>0</v>
          </cell>
          <cell r="KC40">
            <v>0</v>
          </cell>
          <cell r="KJ40">
            <v>0</v>
          </cell>
          <cell r="KQ40">
            <v>0</v>
          </cell>
          <cell r="KX40">
            <v>0</v>
          </cell>
          <cell r="LE40">
            <v>0</v>
          </cell>
          <cell r="LL40">
            <v>0</v>
          </cell>
          <cell r="LS40">
            <v>0</v>
          </cell>
          <cell r="LZ40">
            <v>0</v>
          </cell>
          <cell r="MG40">
            <v>0</v>
          </cell>
          <cell r="MN40">
            <v>0</v>
          </cell>
          <cell r="MU40">
            <v>0</v>
          </cell>
          <cell r="NB40">
            <v>0</v>
          </cell>
          <cell r="NI40">
            <v>0</v>
          </cell>
          <cell r="NP40">
            <v>0</v>
          </cell>
          <cell r="NW40">
            <v>0</v>
          </cell>
          <cell r="OD40">
            <v>0</v>
          </cell>
          <cell r="OK40">
            <v>0</v>
          </cell>
          <cell r="OR40">
            <v>0</v>
          </cell>
          <cell r="OY40">
            <v>0</v>
          </cell>
          <cell r="PF40">
            <v>0</v>
          </cell>
          <cell r="PM40">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4">
          <cell r="P44">
            <v>0</v>
          </cell>
          <cell r="W44">
            <v>0</v>
          </cell>
          <cell r="AD44">
            <v>0</v>
          </cell>
          <cell r="AK44">
            <v>0</v>
          </cell>
          <cell r="AR44">
            <v>0</v>
          </cell>
          <cell r="AY44">
            <v>0</v>
          </cell>
          <cell r="BF44">
            <v>0</v>
          </cell>
          <cell r="BM44">
            <v>0</v>
          </cell>
          <cell r="BT44">
            <v>0</v>
          </cell>
          <cell r="CA44">
            <v>0</v>
          </cell>
          <cell r="CH44">
            <v>0</v>
          </cell>
          <cell r="CO44">
            <v>0</v>
          </cell>
          <cell r="CV44">
            <v>0</v>
          </cell>
          <cell r="DC44">
            <v>0</v>
          </cell>
          <cell r="DJ44">
            <v>0</v>
          </cell>
          <cell r="DQ44">
            <v>0</v>
          </cell>
          <cell r="DX44">
            <v>0</v>
          </cell>
          <cell r="EE44">
            <v>0</v>
          </cell>
          <cell r="EL44">
            <v>0</v>
          </cell>
          <cell r="ES44">
            <v>0</v>
          </cell>
          <cell r="EZ44">
            <v>0</v>
          </cell>
          <cell r="FG44">
            <v>0</v>
          </cell>
          <cell r="FN44">
            <v>0</v>
          </cell>
          <cell r="FU44">
            <v>0</v>
          </cell>
          <cell r="GB44">
            <v>0</v>
          </cell>
          <cell r="GI44">
            <v>0</v>
          </cell>
          <cell r="GP44">
            <v>0</v>
          </cell>
          <cell r="GW44">
            <v>0</v>
          </cell>
          <cell r="HD44">
            <v>0</v>
          </cell>
          <cell r="HK44">
            <v>0</v>
          </cell>
          <cell r="HR44">
            <v>0</v>
          </cell>
          <cell r="HY44">
            <v>0</v>
          </cell>
          <cell r="IF44">
            <v>0</v>
          </cell>
          <cell r="IM44">
            <v>0</v>
          </cell>
          <cell r="IT44">
            <v>0</v>
          </cell>
          <cell r="JA44">
            <v>0</v>
          </cell>
          <cell r="JH44">
            <v>0</v>
          </cell>
          <cell r="JO44">
            <v>0</v>
          </cell>
          <cell r="JV44">
            <v>0</v>
          </cell>
          <cell r="KC44">
            <v>0</v>
          </cell>
          <cell r="KJ44">
            <v>0</v>
          </cell>
          <cell r="KQ44">
            <v>0</v>
          </cell>
          <cell r="KX44">
            <v>0</v>
          </cell>
          <cell r="LE44">
            <v>0</v>
          </cell>
          <cell r="LL44">
            <v>0</v>
          </cell>
          <cell r="LS44">
            <v>0</v>
          </cell>
          <cell r="LZ44">
            <v>0</v>
          </cell>
          <cell r="MG44">
            <v>0</v>
          </cell>
          <cell r="MN44">
            <v>0</v>
          </cell>
          <cell r="MU44">
            <v>0</v>
          </cell>
          <cell r="NB44">
            <v>0</v>
          </cell>
          <cell r="NI44">
            <v>0</v>
          </cell>
          <cell r="NP44">
            <v>0</v>
          </cell>
          <cell r="NW44">
            <v>0</v>
          </cell>
          <cell r="OD44">
            <v>0</v>
          </cell>
          <cell r="OK44">
            <v>0</v>
          </cell>
          <cell r="OR44">
            <v>0</v>
          </cell>
          <cell r="OY44">
            <v>0</v>
          </cell>
          <cell r="PF44">
            <v>0</v>
          </cell>
          <cell r="PM44">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P53">
            <v>0</v>
          </cell>
          <cell r="W53">
            <v>0</v>
          </cell>
          <cell r="AD53">
            <v>0</v>
          </cell>
          <cell r="AK53">
            <v>0</v>
          </cell>
          <cell r="AR53">
            <v>0</v>
          </cell>
          <cell r="AY53">
            <v>0</v>
          </cell>
          <cell r="BF53">
            <v>0</v>
          </cell>
          <cell r="BM53">
            <v>0</v>
          </cell>
          <cell r="BT53">
            <v>0</v>
          </cell>
          <cell r="CA53">
            <v>0</v>
          </cell>
          <cell r="CH53">
            <v>0</v>
          </cell>
          <cell r="CO53">
            <v>0</v>
          </cell>
          <cell r="CV53">
            <v>0</v>
          </cell>
          <cell r="DC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row r="58">
          <cell r="P58">
            <v>0</v>
          </cell>
          <cell r="W58">
            <v>0</v>
          </cell>
          <cell r="AD58">
            <v>0</v>
          </cell>
          <cell r="AK58">
            <v>0</v>
          </cell>
          <cell r="AR58">
            <v>0</v>
          </cell>
          <cell r="AY58">
            <v>0</v>
          </cell>
          <cell r="BF58">
            <v>0</v>
          </cell>
          <cell r="BM58">
            <v>0</v>
          </cell>
          <cell r="BT58">
            <v>0</v>
          </cell>
          <cell r="CA58">
            <v>0</v>
          </cell>
          <cell r="CH58">
            <v>0</v>
          </cell>
          <cell r="CO58">
            <v>0</v>
          </cell>
          <cell r="CV58">
            <v>0</v>
          </cell>
          <cell r="DC58">
            <v>0</v>
          </cell>
          <cell r="DJ58">
            <v>0</v>
          </cell>
          <cell r="DQ58">
            <v>0</v>
          </cell>
          <cell r="DX58">
            <v>0</v>
          </cell>
          <cell r="EE58">
            <v>0</v>
          </cell>
          <cell r="EL58">
            <v>0</v>
          </cell>
          <cell r="ES58">
            <v>0</v>
          </cell>
          <cell r="EZ58">
            <v>0</v>
          </cell>
          <cell r="FG58">
            <v>0</v>
          </cell>
          <cell r="FN58">
            <v>0</v>
          </cell>
          <cell r="FU58">
            <v>0</v>
          </cell>
          <cell r="GB58">
            <v>0</v>
          </cell>
          <cell r="GI58">
            <v>0</v>
          </cell>
          <cell r="GP58">
            <v>0</v>
          </cell>
          <cell r="GW58">
            <v>0</v>
          </cell>
          <cell r="HD58">
            <v>0</v>
          </cell>
          <cell r="HK58">
            <v>0</v>
          </cell>
          <cell r="HR58">
            <v>0</v>
          </cell>
          <cell r="HY58">
            <v>0</v>
          </cell>
          <cell r="IF58">
            <v>0</v>
          </cell>
          <cell r="IM58">
            <v>0</v>
          </cell>
          <cell r="IT58">
            <v>0</v>
          </cell>
          <cell r="JA58">
            <v>0</v>
          </cell>
          <cell r="JH58">
            <v>0</v>
          </cell>
          <cell r="JO58">
            <v>0</v>
          </cell>
          <cell r="JV58">
            <v>0</v>
          </cell>
          <cell r="KC58">
            <v>0</v>
          </cell>
          <cell r="KJ58">
            <v>0</v>
          </cell>
          <cell r="KQ58">
            <v>0</v>
          </cell>
          <cell r="KX58">
            <v>0</v>
          </cell>
          <cell r="LE58">
            <v>0</v>
          </cell>
          <cell r="LL58">
            <v>0</v>
          </cell>
          <cell r="LS58">
            <v>0</v>
          </cell>
          <cell r="LZ58">
            <v>0</v>
          </cell>
          <cell r="MG58">
            <v>0</v>
          </cell>
          <cell r="MN58">
            <v>0</v>
          </cell>
          <cell r="MU58">
            <v>0</v>
          </cell>
          <cell r="NB58">
            <v>0</v>
          </cell>
          <cell r="NI58">
            <v>0</v>
          </cell>
          <cell r="NP58">
            <v>0</v>
          </cell>
          <cell r="NW58">
            <v>0</v>
          </cell>
          <cell r="OD58">
            <v>0</v>
          </cell>
          <cell r="OK58">
            <v>0</v>
          </cell>
          <cell r="OR58">
            <v>0</v>
          </cell>
          <cell r="OY58">
            <v>0</v>
          </cell>
          <cell r="PF58">
            <v>0</v>
          </cell>
          <cell r="PM58">
            <v>0</v>
          </cell>
        </row>
        <row r="59">
          <cell r="P59">
            <v>0</v>
          </cell>
          <cell r="W59">
            <v>0</v>
          </cell>
          <cell r="AD59">
            <v>0</v>
          </cell>
          <cell r="AK59">
            <v>0</v>
          </cell>
          <cell r="AR59">
            <v>0</v>
          </cell>
          <cell r="AY59">
            <v>0</v>
          </cell>
          <cell r="BF59">
            <v>0</v>
          </cell>
          <cell r="BM59">
            <v>0</v>
          </cell>
          <cell r="BT59">
            <v>0</v>
          </cell>
          <cell r="CA59">
            <v>0</v>
          </cell>
          <cell r="CH59">
            <v>0</v>
          </cell>
          <cell r="CO59">
            <v>0</v>
          </cell>
          <cell r="CV59">
            <v>0</v>
          </cell>
          <cell r="DC59">
            <v>0</v>
          </cell>
          <cell r="DJ59">
            <v>0</v>
          </cell>
          <cell r="DQ59">
            <v>0</v>
          </cell>
          <cell r="DX59">
            <v>0</v>
          </cell>
          <cell r="EE59">
            <v>0</v>
          </cell>
          <cell r="EL59">
            <v>0</v>
          </cell>
          <cell r="ES59">
            <v>0</v>
          </cell>
          <cell r="EZ59">
            <v>0</v>
          </cell>
          <cell r="FG59">
            <v>0</v>
          </cell>
          <cell r="FN59">
            <v>0</v>
          </cell>
          <cell r="FU59">
            <v>0</v>
          </cell>
          <cell r="GB59">
            <v>0</v>
          </cell>
          <cell r="GI59">
            <v>0</v>
          </cell>
          <cell r="GP59">
            <v>0</v>
          </cell>
          <cell r="GW59">
            <v>0</v>
          </cell>
          <cell r="HD59">
            <v>0</v>
          </cell>
          <cell r="HK59">
            <v>0</v>
          </cell>
          <cell r="HR59">
            <v>0</v>
          </cell>
          <cell r="HY59">
            <v>0</v>
          </cell>
          <cell r="IF59">
            <v>0</v>
          </cell>
          <cell r="IM59">
            <v>0</v>
          </cell>
          <cell r="IT59">
            <v>0</v>
          </cell>
          <cell r="JA59">
            <v>0</v>
          </cell>
          <cell r="JH59">
            <v>0</v>
          </cell>
          <cell r="JO59">
            <v>0</v>
          </cell>
          <cell r="JV59">
            <v>0</v>
          </cell>
          <cell r="KC59">
            <v>0</v>
          </cell>
          <cell r="KJ59">
            <v>0</v>
          </cell>
          <cell r="KQ59">
            <v>0</v>
          </cell>
          <cell r="KX59">
            <v>0</v>
          </cell>
          <cell r="LE59">
            <v>0</v>
          </cell>
          <cell r="LL59">
            <v>0</v>
          </cell>
          <cell r="LS59">
            <v>0</v>
          </cell>
          <cell r="LZ59">
            <v>0</v>
          </cell>
          <cell r="MG59">
            <v>0</v>
          </cell>
          <cell r="MN59">
            <v>0</v>
          </cell>
          <cell r="MU59">
            <v>0</v>
          </cell>
          <cell r="NB59">
            <v>0</v>
          </cell>
          <cell r="NI59">
            <v>0</v>
          </cell>
          <cell r="NP59">
            <v>0</v>
          </cell>
          <cell r="NW59">
            <v>0</v>
          </cell>
          <cell r="OD59">
            <v>0</v>
          </cell>
          <cell r="OK59">
            <v>0</v>
          </cell>
          <cell r="OR59">
            <v>0</v>
          </cell>
          <cell r="OY59">
            <v>0</v>
          </cell>
          <cell r="PF59">
            <v>0</v>
          </cell>
          <cell r="PM59">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CANTIDADES"/>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s>
    <sheetDataSet>
      <sheetData sheetId="0"/>
      <sheetData sheetId="1"/>
      <sheetData sheetId="2">
        <row r="2">
          <cell r="A2" t="str">
            <v>CD</v>
          </cell>
        </row>
        <row r="425">
          <cell r="G425">
            <v>2319819938</v>
          </cell>
        </row>
      </sheetData>
      <sheetData sheetId="3"/>
      <sheetData sheetId="4">
        <row r="6">
          <cell r="P6">
            <v>1951753458.3924911</v>
          </cell>
        </row>
      </sheetData>
      <sheetData sheetId="5"/>
      <sheetData sheetId="6">
        <row r="10">
          <cell r="BN10">
            <v>0</v>
          </cell>
        </row>
        <row r="11">
          <cell r="BN11">
            <v>0</v>
          </cell>
        </row>
        <row r="1503">
          <cell r="H1503">
            <v>1749743430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58">
          <cell r="M58" t="str">
            <v>D1</v>
          </cell>
          <cell r="N58">
            <v>0.15</v>
          </cell>
        </row>
        <row r="59">
          <cell r="M59" t="str">
            <v>D2</v>
          </cell>
          <cell r="N59">
            <v>0.15</v>
          </cell>
        </row>
        <row r="60">
          <cell r="M60" t="str">
            <v>D3</v>
          </cell>
          <cell r="N60">
            <v>0.15</v>
          </cell>
        </row>
        <row r="61">
          <cell r="M61" t="str">
            <v>D4</v>
          </cell>
          <cell r="N61">
            <v>0.15</v>
          </cell>
        </row>
        <row r="62">
          <cell r="M62" t="str">
            <v>D5</v>
          </cell>
          <cell r="N62">
            <v>0.45</v>
          </cell>
        </row>
        <row r="63">
          <cell r="M63" t="str">
            <v>D6</v>
          </cell>
          <cell r="N63">
            <v>0.2</v>
          </cell>
        </row>
        <row r="64">
          <cell r="M64" t="str">
            <v>D7</v>
          </cell>
          <cell r="N64">
            <v>2</v>
          </cell>
        </row>
        <row r="65">
          <cell r="M65" t="str">
            <v>D8</v>
          </cell>
          <cell r="N65">
            <v>2</v>
          </cell>
        </row>
        <row r="66">
          <cell r="M66" t="str">
            <v>D9</v>
          </cell>
          <cell r="N66">
            <v>2</v>
          </cell>
        </row>
        <row r="67">
          <cell r="M67" t="str">
            <v>D10</v>
          </cell>
          <cell r="N67">
            <v>2</v>
          </cell>
        </row>
        <row r="68">
          <cell r="M68" t="str">
            <v>D11</v>
          </cell>
          <cell r="N68">
            <v>0.2</v>
          </cell>
        </row>
        <row r="69">
          <cell r="M69" t="str">
            <v>D12</v>
          </cell>
          <cell r="N69">
            <v>0.2</v>
          </cell>
        </row>
        <row r="70">
          <cell r="M70" t="str">
            <v>D13</v>
          </cell>
          <cell r="N70">
            <v>0.2</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CAPITULOS"/>
      <sheetName val="PRESUPUESTO"/>
      <sheetName val="A.U"/>
      <sheetName val="FP"/>
      <sheetName val="CANTIDADES"/>
      <sheetName val="A.P.U"/>
      <sheetName val="INSUMOS"/>
      <sheetName val="INTERV+FM"/>
    </sheetNames>
    <sheetDataSet>
      <sheetData sheetId="0" refreshError="1"/>
      <sheetData sheetId="1">
        <row r="356">
          <cell r="G356">
            <v>1747052478</v>
          </cell>
        </row>
      </sheetData>
      <sheetData sheetId="2" refreshError="1"/>
      <sheetData sheetId="3" refreshError="1"/>
      <sheetData sheetId="4" refreshError="1"/>
      <sheetData sheetId="5" refreshError="1"/>
      <sheetData sheetId="6" refreshError="1"/>
      <sheetData sheetId="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3"/>
  <sheetViews>
    <sheetView tabSelected="1" view="pageBreakPreview" topLeftCell="A10" zoomScaleNormal="100" zoomScaleSheetLayoutView="100" workbookViewId="0">
      <selection activeCell="L8" sqref="L8"/>
    </sheetView>
  </sheetViews>
  <sheetFormatPr baseColWidth="10" defaultColWidth="11.453125" defaultRowHeight="14.5" x14ac:dyDescent="0.35"/>
  <cols>
    <col min="1" max="1" width="10.1796875" style="173" customWidth="1"/>
    <col min="2" max="3" width="11.453125" style="173"/>
    <col min="4" max="4" width="43" style="173" customWidth="1"/>
    <col min="5" max="5" width="8.26953125" style="19" customWidth="1"/>
    <col min="6" max="6" width="7.453125" style="19" bestFit="1" customWidth="1"/>
    <col min="7" max="7" width="13.26953125" style="173" bestFit="1" customWidth="1"/>
    <col min="8" max="8" width="17.7265625" style="173" bestFit="1" customWidth="1"/>
    <col min="9" max="9" width="14.54296875" style="173" bestFit="1" customWidth="1"/>
    <col min="10" max="10" width="17.453125" style="173" bestFit="1" customWidth="1"/>
    <col min="11" max="11" width="18.26953125" style="173" customWidth="1"/>
    <col min="12" max="12" width="13.81640625" style="173" bestFit="1" customWidth="1"/>
    <col min="13" max="16384" width="11.453125" style="173"/>
  </cols>
  <sheetData>
    <row r="1" spans="1:8" s="2" customFormat="1" ht="40" customHeight="1" thickBot="1" x14ac:dyDescent="0.4">
      <c r="A1" s="1"/>
      <c r="B1" s="104"/>
      <c r="C1" s="105"/>
      <c r="D1" s="261" t="s">
        <v>0</v>
      </c>
      <c r="E1" s="262"/>
      <c r="F1" s="262"/>
      <c r="G1" s="262"/>
      <c r="H1" s="263"/>
    </row>
    <row r="2" spans="1:8" s="2" customFormat="1" ht="59.25" customHeight="1" thickBot="1" x14ac:dyDescent="0.4">
      <c r="A2" s="106" t="s">
        <v>1</v>
      </c>
      <c r="B2" s="264" t="s">
        <v>217</v>
      </c>
      <c r="C2" s="265"/>
      <c r="D2" s="265"/>
      <c r="E2" s="265"/>
      <c r="F2" s="266"/>
      <c r="G2" s="3" t="s">
        <v>2</v>
      </c>
      <c r="H2" s="4">
        <v>45030</v>
      </c>
    </row>
    <row r="3" spans="1:8" s="2" customFormat="1" ht="14" x14ac:dyDescent="0.35">
      <c r="A3" s="107"/>
      <c r="B3" s="108"/>
      <c r="C3" s="108"/>
      <c r="D3" s="108"/>
      <c r="E3" s="12"/>
      <c r="F3" s="12"/>
      <c r="G3" s="108"/>
      <c r="H3" s="109"/>
    </row>
    <row r="4" spans="1:8" s="2" customFormat="1" ht="25.5" customHeight="1" x14ac:dyDescent="0.35">
      <c r="A4" s="110" t="s">
        <v>3</v>
      </c>
      <c r="B4" s="267" t="s">
        <v>4</v>
      </c>
      <c r="C4" s="268"/>
      <c r="D4" s="269"/>
      <c r="E4" s="6" t="s">
        <v>5</v>
      </c>
      <c r="F4" s="6" t="s">
        <v>6</v>
      </c>
      <c r="G4" s="7" t="s">
        <v>7</v>
      </c>
      <c r="H4" s="111" t="s">
        <v>8</v>
      </c>
    </row>
    <row r="5" spans="1:8" s="2" customFormat="1" ht="14" x14ac:dyDescent="0.35">
      <c r="A5" s="274"/>
      <c r="B5" s="275"/>
      <c r="C5" s="275"/>
      <c r="D5" s="275"/>
      <c r="E5" s="275"/>
      <c r="F5" s="275"/>
      <c r="G5" s="275"/>
      <c r="H5" s="276"/>
    </row>
    <row r="6" spans="1:8" s="2" customFormat="1" ht="14" x14ac:dyDescent="0.35">
      <c r="A6" s="112">
        <v>1</v>
      </c>
      <c r="B6" s="273" t="s">
        <v>16</v>
      </c>
      <c r="C6" s="273"/>
      <c r="D6" s="273"/>
      <c r="E6" s="273"/>
      <c r="F6" s="273"/>
      <c r="G6" s="273"/>
      <c r="H6" s="113">
        <f>ROUND(SUM(H8:H11),0)</f>
        <v>9011009</v>
      </c>
    </row>
    <row r="7" spans="1:8" x14ac:dyDescent="0.35">
      <c r="A7" s="277"/>
      <c r="B7" s="278"/>
      <c r="C7" s="278"/>
      <c r="D7" s="278"/>
      <c r="E7" s="278"/>
      <c r="F7" s="278"/>
      <c r="G7" s="278"/>
      <c r="H7" s="279"/>
    </row>
    <row r="8" spans="1:8" ht="28.5" customHeight="1" x14ac:dyDescent="0.35">
      <c r="A8" s="22" t="str">
        <f>+APU!A8</f>
        <v>1.1</v>
      </c>
      <c r="B8" s="281" t="str">
        <f>+APU!B8</f>
        <v>SUMINISTRO, TRANSPORTE E INSTALACIÓN CERRAMIENTO EN YUTE H= 2 M</v>
      </c>
      <c r="C8" s="282"/>
      <c r="D8" s="283"/>
      <c r="E8" s="22" t="str">
        <f>+APU!D8</f>
        <v>ML</v>
      </c>
      <c r="F8" s="22">
        <f>+CANTIDADES!G6</f>
        <v>140</v>
      </c>
      <c r="G8" s="174">
        <f>+APU!G8</f>
        <v>11666</v>
      </c>
      <c r="H8" s="164">
        <f>ROUND(F8*G8,0)</f>
        <v>1633240</v>
      </c>
    </row>
    <row r="9" spans="1:8" s="2" customFormat="1" ht="14" x14ac:dyDescent="0.35">
      <c r="A9" s="169" t="str">
        <f>+APU!A17</f>
        <v>1.2</v>
      </c>
      <c r="B9" s="280" t="str">
        <f>+APU!B17</f>
        <v>ROCERIA Y LIMPIEZA</v>
      </c>
      <c r="C9" s="280"/>
      <c r="D9" s="280"/>
      <c r="E9" s="22" t="str">
        <f>+APU!D17</f>
        <v>M2</v>
      </c>
      <c r="F9" s="22">
        <f>+CANTIDADES!G12</f>
        <v>1800</v>
      </c>
      <c r="G9" s="165">
        <f>+APU!G17</f>
        <v>2307</v>
      </c>
      <c r="H9" s="164">
        <f>ROUND(F9*G9,0)</f>
        <v>4152600</v>
      </c>
    </row>
    <row r="10" spans="1:8" s="2" customFormat="1" ht="14" x14ac:dyDescent="0.35">
      <c r="A10" s="169" t="str">
        <f>+APU!A25</f>
        <v>1.3</v>
      </c>
      <c r="B10" s="280" t="str">
        <f>+APU!B25</f>
        <v>DESCAPOTE Y NIVELACION MANUAL e=0.10 m</v>
      </c>
      <c r="C10" s="280"/>
      <c r="D10" s="280"/>
      <c r="E10" s="22" t="str">
        <f>+APU!D25</f>
        <v>M2</v>
      </c>
      <c r="F10" s="243">
        <f>+CANTIDADES!G20</f>
        <v>418</v>
      </c>
      <c r="G10" s="165">
        <f>+APU!G25</f>
        <v>6991</v>
      </c>
      <c r="H10" s="164">
        <f>ROUND(F10*G10,0)</f>
        <v>2922238</v>
      </c>
    </row>
    <row r="11" spans="1:8" s="2" customFormat="1" ht="14" x14ac:dyDescent="0.35">
      <c r="A11" s="169" t="str">
        <f>+APU!A33</f>
        <v>1.4</v>
      </c>
      <c r="B11" s="272" t="str">
        <f>APU!B33</f>
        <v>EXCAVACION EN MATERIAL COMUN  DE 0.0 A 0.50 M</v>
      </c>
      <c r="C11" s="272"/>
      <c r="D11" s="272"/>
      <c r="E11" s="22" t="str">
        <f>+APU!D33</f>
        <v>M3</v>
      </c>
      <c r="F11" s="226">
        <f>+CANTIDADES!G28</f>
        <v>15.813096491487338</v>
      </c>
      <c r="G11" s="245">
        <f>APU!G33</f>
        <v>19157</v>
      </c>
      <c r="H11" s="164">
        <f t="shared" ref="H11" si="0">ROUND(F11*G11,0)</f>
        <v>302931</v>
      </c>
    </row>
    <row r="12" spans="1:8" s="2" customFormat="1" ht="14" x14ac:dyDescent="0.35">
      <c r="A12" s="116"/>
      <c r="B12" s="271"/>
      <c r="C12" s="271"/>
      <c r="D12" s="271"/>
      <c r="E12" s="8"/>
      <c r="F12" s="8"/>
      <c r="G12" s="10"/>
      <c r="H12" s="117"/>
    </row>
    <row r="13" spans="1:8" s="2" customFormat="1" ht="14" x14ac:dyDescent="0.35">
      <c r="A13" s="112">
        <v>2</v>
      </c>
      <c r="B13" s="273" t="s">
        <v>158</v>
      </c>
      <c r="C13" s="273"/>
      <c r="D13" s="273"/>
      <c r="E13" s="273"/>
      <c r="F13" s="273"/>
      <c r="G13" s="273"/>
      <c r="H13" s="113">
        <f>ROUND(SUM(H15:H23),0)</f>
        <v>20463129</v>
      </c>
    </row>
    <row r="14" spans="1:8" s="2" customFormat="1" ht="14" x14ac:dyDescent="0.35">
      <c r="A14" s="116"/>
      <c r="B14" s="271"/>
      <c r="C14" s="271"/>
      <c r="D14" s="271"/>
      <c r="E14" s="8"/>
      <c r="F14" s="8"/>
      <c r="G14" s="10"/>
      <c r="H14" s="117"/>
    </row>
    <row r="15" spans="1:8" s="2" customFormat="1" ht="27.75" customHeight="1" x14ac:dyDescent="0.35">
      <c r="A15" s="114" t="str">
        <f>+APU!A43</f>
        <v>2.1</v>
      </c>
      <c r="B15" s="272" t="str">
        <f>APU!B43</f>
        <v>SUMINISTRO, TRANSPORTE E INSTALACION RELLENO EN AFIRMADO COMPACTADO</v>
      </c>
      <c r="C15" s="272"/>
      <c r="D15" s="272"/>
      <c r="E15" s="22" t="str">
        <f>+APU!D43</f>
        <v>M3</v>
      </c>
      <c r="F15" s="101">
        <f>+CANTIDADES!G47</f>
        <v>7.5398223686155035</v>
      </c>
      <c r="G15" s="187">
        <f>APU!G43</f>
        <v>113436</v>
      </c>
      <c r="H15" s="115">
        <f>ROUND(F15*G15,0)</f>
        <v>855287</v>
      </c>
    </row>
    <row r="16" spans="1:8" s="2" customFormat="1" ht="27.75" customHeight="1" x14ac:dyDescent="0.35">
      <c r="A16" s="114" t="str">
        <f>+APU!A52</f>
        <v>2.2</v>
      </c>
      <c r="B16" s="272" t="str">
        <f>APU!B52</f>
        <v>SUMINISTRO, TRANSPORTE E INSTALACION PLACA CONTRAPISO EN CONCRETO 3000 PSI  E=0.10 M.</v>
      </c>
      <c r="C16" s="272"/>
      <c r="D16" s="272"/>
      <c r="E16" s="22" t="str">
        <f>+APU!D52</f>
        <v>M2</v>
      </c>
      <c r="F16" s="226">
        <f>+CANTIDADES!G55</f>
        <v>50.26548245743669</v>
      </c>
      <c r="G16" s="187">
        <f>+APU!G52</f>
        <v>123373</v>
      </c>
      <c r="H16" s="115">
        <f t="shared" ref="H16:H23" si="1">ROUND(F16*G16,0)</f>
        <v>6201403</v>
      </c>
    </row>
    <row r="17" spans="1:12" s="2" customFormat="1" ht="42.75" customHeight="1" x14ac:dyDescent="0.35">
      <c r="A17" s="114" t="str">
        <f>+APU!A65</f>
        <v>2.3</v>
      </c>
      <c r="B17" s="303" t="str">
        <f>+APU!B65</f>
        <v>SUMINISTRO, TRANSPORTE E INSTALACION MALLA ELECTROSOLDADA M-221 Q-6 F 6.5mm c/.15m en ambos sentidos (Incluye alambre negro, colocación y traslapo).</v>
      </c>
      <c r="C17" s="303"/>
      <c r="D17" s="303"/>
      <c r="E17" s="22" t="str">
        <f>+APU!D65</f>
        <v>M2</v>
      </c>
      <c r="F17" s="101">
        <f>+CANTIDADES!G61</f>
        <v>50.26548245743669</v>
      </c>
      <c r="G17" s="164">
        <f>+APU!G65</f>
        <v>20236</v>
      </c>
      <c r="H17" s="115">
        <f t="shared" si="1"/>
        <v>1017172</v>
      </c>
      <c r="J17" s="251"/>
    </row>
    <row r="18" spans="1:12" s="2" customFormat="1" ht="40.5" customHeight="1" x14ac:dyDescent="0.35">
      <c r="A18" s="114" t="str">
        <f>+APU!A74</f>
        <v>2.4</v>
      </c>
      <c r="B18" s="272" t="str">
        <f>+APU!B74</f>
        <v>SUMINISTRO, TRANSPORTE E INSTALACION PINTURA TIPO TRAFICO COLOR AMARILLO, AZUL, BLANCO, ROJO, VERDE O NEGRO (INCLUYE IMPRIMANTE)</v>
      </c>
      <c r="C18" s="272"/>
      <c r="D18" s="272"/>
      <c r="E18" s="243" t="str">
        <f>+APU!D74</f>
        <v>M2</v>
      </c>
      <c r="F18" s="226">
        <f>+CANTIDADES!G67</f>
        <v>50.26548245743669</v>
      </c>
      <c r="G18" s="102">
        <f>+APU!G74</f>
        <v>44614</v>
      </c>
      <c r="H18" s="244">
        <f t="shared" si="1"/>
        <v>2242544</v>
      </c>
    </row>
    <row r="19" spans="1:12" s="2" customFormat="1" ht="26.25" customHeight="1" x14ac:dyDescent="0.35">
      <c r="A19" s="189" t="str">
        <f>+APU!A85</f>
        <v>2.5</v>
      </c>
      <c r="B19" s="272" t="str">
        <f>+APU!B85</f>
        <v>SUMINISTRO, TRANSPORTE E INSTALACION SOLADO DE LIMPIEZA 2.000 PSI  e = 7 cm</v>
      </c>
      <c r="C19" s="272"/>
      <c r="D19" s="272"/>
      <c r="E19" s="22" t="str">
        <f>+APU!D85</f>
        <v>M2</v>
      </c>
      <c r="F19" s="101">
        <f>+CANTIDADES!G73</f>
        <v>0.6048</v>
      </c>
      <c r="G19" s="23">
        <f>+APU!G85</f>
        <v>26755</v>
      </c>
      <c r="H19" s="115">
        <f t="shared" si="1"/>
        <v>16181</v>
      </c>
    </row>
    <row r="20" spans="1:12" s="2" customFormat="1" ht="26.25" customHeight="1" x14ac:dyDescent="0.35">
      <c r="A20" s="189" t="str">
        <f>+APU!A92</f>
        <v>2.6</v>
      </c>
      <c r="B20" s="281" t="str">
        <f>+APU!B92</f>
        <v>SUMINISTRO, TRANSPORTE E INSTALACION DADOS EN CONCRETO REFORZADO 3000 PSI PARA ANCLAJE DE EQUIPOS</v>
      </c>
      <c r="C20" s="282"/>
      <c r="D20" s="283"/>
      <c r="E20" s="22" t="str">
        <f>+APU!D92</f>
        <v>M3</v>
      </c>
      <c r="F20" s="101">
        <f>+CANTIDADES!G84</f>
        <v>5.76</v>
      </c>
      <c r="G20" s="23">
        <f>+APU!G92</f>
        <v>348436</v>
      </c>
      <c r="H20" s="115">
        <f t="shared" si="1"/>
        <v>2006991</v>
      </c>
    </row>
    <row r="21" spans="1:12" s="2" customFormat="1" ht="14" x14ac:dyDescent="0.35">
      <c r="A21" s="189" t="str">
        <f>+APU!A107</f>
        <v>2.7</v>
      </c>
      <c r="B21" s="304" t="str">
        <f>+APU!B107</f>
        <v>LIMPIEZA DE DRENES Y FILTROS</v>
      </c>
      <c r="C21" s="305"/>
      <c r="D21" s="306"/>
      <c r="E21" s="22" t="str">
        <f>+APU!D107</f>
        <v>ML</v>
      </c>
      <c r="F21" s="22">
        <v>55</v>
      </c>
      <c r="G21" s="23">
        <f>+APU!G107</f>
        <v>6498</v>
      </c>
      <c r="H21" s="115">
        <f t="shared" si="1"/>
        <v>357390</v>
      </c>
    </row>
    <row r="22" spans="1:12" s="2" customFormat="1" ht="27" customHeight="1" x14ac:dyDescent="0.35">
      <c r="A22" s="189" t="str">
        <f>+APU!A114</f>
        <v>2.8</v>
      </c>
      <c r="B22" s="272" t="str">
        <f>+APU!B114</f>
        <v>SUMINISTRO, TRANSPORTE E INSTALACION TAPA EN CONCRETO 85CMX35CM</v>
      </c>
      <c r="C22" s="272"/>
      <c r="D22" s="272"/>
      <c r="E22" s="22" t="str">
        <f>+APU!D114</f>
        <v>UND</v>
      </c>
      <c r="F22" s="22">
        <v>25</v>
      </c>
      <c r="G22" s="23">
        <f>+APU!G114</f>
        <v>67693</v>
      </c>
      <c r="H22" s="115">
        <f t="shared" si="1"/>
        <v>1692325</v>
      </c>
    </row>
    <row r="23" spans="1:12" s="2" customFormat="1" ht="29.25" customHeight="1" x14ac:dyDescent="0.35">
      <c r="A23" s="189" t="str">
        <f>+APU!A124</f>
        <v>2.9</v>
      </c>
      <c r="B23" s="272" t="str">
        <f>+APU!B124</f>
        <v>SUMINISTRO E INSTALACIÓN DE BASURERA PIVOTANTE EN ACERO INOXIDABLE TIPO EXTERIOR. INSTALACIÓN A TODO COSTO.</v>
      </c>
      <c r="C23" s="272"/>
      <c r="D23" s="272"/>
      <c r="E23" s="22" t="str">
        <f>+APU!D124</f>
        <v>UND</v>
      </c>
      <c r="F23" s="22">
        <v>6</v>
      </c>
      <c r="G23" s="23">
        <f>+APU!G124</f>
        <v>1012306</v>
      </c>
      <c r="H23" s="115">
        <f t="shared" si="1"/>
        <v>6073836</v>
      </c>
    </row>
    <row r="24" spans="1:12" x14ac:dyDescent="0.35">
      <c r="A24" s="175"/>
      <c r="B24" s="270"/>
      <c r="C24" s="270"/>
      <c r="D24" s="270"/>
      <c r="E24" s="176"/>
      <c r="F24" s="176"/>
      <c r="G24" s="177"/>
      <c r="H24" s="178"/>
    </row>
    <row r="25" spans="1:12" s="2" customFormat="1" ht="14" x14ac:dyDescent="0.35">
      <c r="A25" s="112">
        <v>3</v>
      </c>
      <c r="B25" s="273" t="s">
        <v>65</v>
      </c>
      <c r="C25" s="273"/>
      <c r="D25" s="273"/>
      <c r="E25" s="273"/>
      <c r="F25" s="273"/>
      <c r="G25" s="273"/>
      <c r="H25" s="113">
        <f>ROUND(SUM(H27:H34),0)</f>
        <v>43150756</v>
      </c>
    </row>
    <row r="26" spans="1:12" x14ac:dyDescent="0.35">
      <c r="A26" s="175"/>
      <c r="B26" s="302"/>
      <c r="C26" s="302"/>
      <c r="D26" s="302"/>
      <c r="E26" s="176"/>
      <c r="F26" s="176"/>
      <c r="G26" s="177"/>
      <c r="H26" s="178"/>
    </row>
    <row r="27" spans="1:12" ht="26.25" customHeight="1" x14ac:dyDescent="0.35">
      <c r="A27" s="118" t="s">
        <v>50</v>
      </c>
      <c r="B27" s="272" t="s">
        <v>68</v>
      </c>
      <c r="C27" s="272"/>
      <c r="D27" s="272"/>
      <c r="E27" s="22" t="s">
        <v>22</v>
      </c>
      <c r="F27" s="22">
        <v>2</v>
      </c>
      <c r="G27" s="24">
        <v>2341112</v>
      </c>
      <c r="H27" s="119">
        <f>F27*G27</f>
        <v>4682224</v>
      </c>
      <c r="I27" s="179"/>
      <c r="J27" s="180">
        <f>+(3485625+2095900+1441813)/3</f>
        <v>2341112.6666666665</v>
      </c>
      <c r="K27" s="180"/>
      <c r="L27" s="181"/>
    </row>
    <row r="28" spans="1:12" ht="18" customHeight="1" x14ac:dyDescent="0.35">
      <c r="A28" s="118" t="s">
        <v>51</v>
      </c>
      <c r="B28" s="272" t="s">
        <v>180</v>
      </c>
      <c r="C28" s="272"/>
      <c r="D28" s="272"/>
      <c r="E28" s="22" t="s">
        <v>22</v>
      </c>
      <c r="F28" s="22">
        <v>2</v>
      </c>
      <c r="G28" s="24">
        <v>3121039</v>
      </c>
      <c r="H28" s="119">
        <f t="shared" ref="H28:H34" si="2">F28*G28</f>
        <v>6242078</v>
      </c>
      <c r="J28" s="180">
        <f>+(5362500+2155500+1845117)/3</f>
        <v>3121039</v>
      </c>
      <c r="K28" s="180"/>
      <c r="L28" s="181"/>
    </row>
    <row r="29" spans="1:12" ht="26.25" customHeight="1" x14ac:dyDescent="0.35">
      <c r="A29" s="118" t="s">
        <v>52</v>
      </c>
      <c r="B29" s="272" t="s">
        <v>207</v>
      </c>
      <c r="C29" s="272"/>
      <c r="D29" s="272"/>
      <c r="E29" s="22" t="s">
        <v>22</v>
      </c>
      <c r="F29" s="22">
        <v>2</v>
      </c>
      <c r="G29" s="24">
        <v>3241503</v>
      </c>
      <c r="H29" s="119">
        <f t="shared" si="2"/>
        <v>6483006</v>
      </c>
      <c r="J29" s="180">
        <f>+(5362500+2395900+1966109)/3</f>
        <v>3241503</v>
      </c>
      <c r="K29" s="180"/>
      <c r="L29" s="181"/>
    </row>
    <row r="30" spans="1:12" x14ac:dyDescent="0.35">
      <c r="A30" s="118" t="s">
        <v>53</v>
      </c>
      <c r="B30" s="280" t="s">
        <v>69</v>
      </c>
      <c r="C30" s="280"/>
      <c r="D30" s="280"/>
      <c r="E30" s="22" t="s">
        <v>22</v>
      </c>
      <c r="F30" s="22">
        <v>2</v>
      </c>
      <c r="G30" s="24">
        <v>3254502</v>
      </c>
      <c r="H30" s="119">
        <f t="shared" si="2"/>
        <v>6509004</v>
      </c>
      <c r="J30" s="180">
        <f>+(5541250+2225900+1996357)/3</f>
        <v>3254502.3333333335</v>
      </c>
      <c r="K30" s="180"/>
      <c r="L30" s="181"/>
    </row>
    <row r="31" spans="1:12" ht="27.75" customHeight="1" x14ac:dyDescent="0.35">
      <c r="A31" s="118" t="s">
        <v>54</v>
      </c>
      <c r="B31" s="272" t="s">
        <v>70</v>
      </c>
      <c r="C31" s="272"/>
      <c r="D31" s="272"/>
      <c r="E31" s="22" t="s">
        <v>22</v>
      </c>
      <c r="F31" s="22">
        <v>2</v>
      </c>
      <c r="G31" s="24">
        <v>3091381</v>
      </c>
      <c r="H31" s="119">
        <f t="shared" si="2"/>
        <v>6182762</v>
      </c>
      <c r="J31" s="180">
        <f>+(5273125+2155900+1845117)/3</f>
        <v>3091380.6666666665</v>
      </c>
      <c r="K31" s="180"/>
      <c r="L31" s="181"/>
    </row>
    <row r="32" spans="1:12" ht="27.75" customHeight="1" x14ac:dyDescent="0.35">
      <c r="A32" s="118" t="s">
        <v>55</v>
      </c>
      <c r="B32" s="272" t="s">
        <v>181</v>
      </c>
      <c r="C32" s="272"/>
      <c r="D32" s="272"/>
      <c r="E32" s="22" t="s">
        <v>22</v>
      </c>
      <c r="F32" s="22">
        <v>2</v>
      </c>
      <c r="G32" s="24">
        <v>3100922</v>
      </c>
      <c r="H32" s="119">
        <f t="shared" si="2"/>
        <v>6201844</v>
      </c>
      <c r="J32" s="180">
        <f>+(5183750+2273900+1845117)/3</f>
        <v>3100922.3333333335</v>
      </c>
      <c r="K32" s="180"/>
      <c r="L32" s="181"/>
    </row>
    <row r="33" spans="1:12" ht="27.75" customHeight="1" x14ac:dyDescent="0.35">
      <c r="A33" s="118" t="s">
        <v>149</v>
      </c>
      <c r="B33" s="272" t="s">
        <v>145</v>
      </c>
      <c r="C33" s="272"/>
      <c r="D33" s="272"/>
      <c r="E33" s="22" t="s">
        <v>22</v>
      </c>
      <c r="F33" s="22">
        <v>2</v>
      </c>
      <c r="G33" s="24">
        <v>2490149</v>
      </c>
      <c r="H33" s="119">
        <f t="shared" si="2"/>
        <v>4980298</v>
      </c>
      <c r="J33" s="180">
        <f>+(3789500+1795500+1885448)/3</f>
        <v>2490149.3333333335</v>
      </c>
      <c r="K33" s="180"/>
      <c r="L33" s="181"/>
    </row>
    <row r="34" spans="1:12" x14ac:dyDescent="0.35">
      <c r="A34" s="118" t="s">
        <v>150</v>
      </c>
      <c r="B34" s="280" t="s">
        <v>71</v>
      </c>
      <c r="C34" s="280"/>
      <c r="D34" s="280"/>
      <c r="E34" s="22" t="s">
        <v>22</v>
      </c>
      <c r="F34" s="22">
        <v>2</v>
      </c>
      <c r="G34" s="24">
        <v>934770</v>
      </c>
      <c r="H34" s="119">
        <f t="shared" si="2"/>
        <v>1869540</v>
      </c>
      <c r="J34" s="180"/>
      <c r="K34" s="180"/>
      <c r="L34" s="181"/>
    </row>
    <row r="35" spans="1:12" x14ac:dyDescent="0.35">
      <c r="A35" s="120"/>
      <c r="B35" s="246"/>
      <c r="C35" s="246"/>
      <c r="D35" s="246"/>
      <c r="E35" s="8"/>
      <c r="F35" s="8"/>
      <c r="G35" s="247"/>
      <c r="H35" s="248"/>
      <c r="J35" s="180"/>
      <c r="K35" s="180"/>
      <c r="L35" s="181"/>
    </row>
    <row r="36" spans="1:12" x14ac:dyDescent="0.35">
      <c r="A36" s="112">
        <v>4</v>
      </c>
      <c r="B36" s="273" t="s">
        <v>209</v>
      </c>
      <c r="C36" s="273"/>
      <c r="D36" s="273"/>
      <c r="E36" s="273"/>
      <c r="F36" s="273"/>
      <c r="G36" s="273"/>
      <c r="H36" s="113">
        <f>ROUND(SUM(H38:H38),0)</f>
        <v>30917630</v>
      </c>
      <c r="J36" s="180"/>
      <c r="K36" s="180"/>
      <c r="L36" s="181"/>
    </row>
    <row r="37" spans="1:12" x14ac:dyDescent="0.35">
      <c r="A37" s="175"/>
      <c r="B37" s="302"/>
      <c r="C37" s="302"/>
      <c r="D37" s="302"/>
      <c r="E37" s="227"/>
      <c r="F37" s="227"/>
      <c r="G37" s="177"/>
      <c r="H37" s="178"/>
      <c r="J37" s="180"/>
      <c r="K37" s="180"/>
      <c r="L37" s="181"/>
    </row>
    <row r="38" spans="1:12" s="2" customFormat="1" ht="26.25" customHeight="1" x14ac:dyDescent="0.35">
      <c r="A38" s="118" t="s">
        <v>210</v>
      </c>
      <c r="B38" s="272" t="s">
        <v>211</v>
      </c>
      <c r="C38" s="272"/>
      <c r="D38" s="272"/>
      <c r="E38" s="22" t="s">
        <v>22</v>
      </c>
      <c r="F38" s="22">
        <v>2</v>
      </c>
      <c r="G38" s="24">
        <v>15458815</v>
      </c>
      <c r="H38" s="119">
        <f>F38*G38</f>
        <v>30917630</v>
      </c>
      <c r="J38" s="25">
        <f>+(22347413+8570217)/2</f>
        <v>15458815</v>
      </c>
      <c r="K38" s="25"/>
    </row>
    <row r="39" spans="1:12" s="2" customFormat="1" ht="14" x14ac:dyDescent="0.35">
      <c r="A39" s="120"/>
      <c r="B39" s="246"/>
      <c r="C39" s="246"/>
      <c r="D39" s="246"/>
      <c r="E39" s="8"/>
      <c r="F39" s="8"/>
      <c r="G39" s="247"/>
      <c r="H39" s="248"/>
      <c r="K39" s="25"/>
    </row>
    <row r="40" spans="1:12" s="11" customFormat="1" ht="12.5" x14ac:dyDescent="0.35">
      <c r="A40" s="120"/>
      <c r="B40" s="9"/>
      <c r="C40" s="9"/>
      <c r="D40" s="9"/>
      <c r="E40" s="8"/>
      <c r="F40" s="8"/>
      <c r="G40" s="10"/>
      <c r="H40" s="117"/>
    </row>
    <row r="41" spans="1:12" s="11" customFormat="1" x14ac:dyDescent="0.35">
      <c r="A41" s="120"/>
      <c r="B41" s="292" t="s">
        <v>9</v>
      </c>
      <c r="C41" s="293"/>
      <c r="D41" s="293"/>
      <c r="E41" s="293"/>
      <c r="F41" s="293"/>
      <c r="G41" s="294"/>
      <c r="H41" s="254">
        <f>H6+H13+H25+H36</f>
        <v>103542524</v>
      </c>
      <c r="J41" s="180"/>
      <c r="K41" s="180"/>
    </row>
    <row r="42" spans="1:12" s="11" customFormat="1" ht="12.5" x14ac:dyDescent="0.35">
      <c r="A42" s="120"/>
      <c r="B42" s="9"/>
      <c r="C42" s="9"/>
      <c r="D42" s="9"/>
      <c r="E42" s="8"/>
      <c r="F42" s="8"/>
      <c r="G42" s="10"/>
      <c r="H42" s="117"/>
    </row>
    <row r="43" spans="1:12" s="2" customFormat="1" ht="15" customHeight="1" x14ac:dyDescent="0.35">
      <c r="A43" s="121"/>
      <c r="B43" s="295" t="s">
        <v>10</v>
      </c>
      <c r="C43" s="296"/>
      <c r="D43" s="296"/>
      <c r="E43" s="296"/>
      <c r="F43" s="296"/>
      <c r="G43" s="296"/>
      <c r="H43" s="297"/>
    </row>
    <row r="44" spans="1:12" s="2" customFormat="1" ht="14" x14ac:dyDescent="0.35">
      <c r="A44" s="120"/>
      <c r="B44" s="298" t="s">
        <v>11</v>
      </c>
      <c r="C44" s="299"/>
      <c r="D44" s="299"/>
      <c r="E44" s="299"/>
      <c r="F44" s="299"/>
      <c r="G44" s="182">
        <v>0.28299999999999997</v>
      </c>
      <c r="H44" s="183">
        <f>ROUND(H41*G44,0)</f>
        <v>29302534</v>
      </c>
    </row>
    <row r="45" spans="1:12" s="2" customFormat="1" ht="14" x14ac:dyDescent="0.35">
      <c r="A45" s="120"/>
      <c r="B45" s="298" t="s">
        <v>12</v>
      </c>
      <c r="C45" s="299"/>
      <c r="D45" s="299"/>
      <c r="E45" s="299"/>
      <c r="F45" s="299"/>
      <c r="G45" s="182">
        <v>0.05</v>
      </c>
      <c r="H45" s="183">
        <f>ROUND(H41*G45,0)</f>
        <v>5177126</v>
      </c>
    </row>
    <row r="46" spans="1:12" s="2" customFormat="1" ht="14" x14ac:dyDescent="0.35">
      <c r="A46" s="122"/>
      <c r="B46" s="300" t="s">
        <v>13</v>
      </c>
      <c r="C46" s="301"/>
      <c r="D46" s="301"/>
      <c r="E46" s="301"/>
      <c r="F46" s="301"/>
      <c r="G46" s="184">
        <f>SUM(G44:G45)</f>
        <v>0.33299999999999996</v>
      </c>
      <c r="H46" s="253">
        <f>SUM(H44:H45)</f>
        <v>34479660</v>
      </c>
      <c r="K46" s="13"/>
    </row>
    <row r="47" spans="1:12" s="2" customFormat="1" ht="14.25" customHeight="1" x14ac:dyDescent="0.35">
      <c r="A47" s="120"/>
      <c r="B47" s="108"/>
      <c r="C47" s="108"/>
      <c r="D47" s="108"/>
      <c r="E47" s="12"/>
      <c r="F47" s="12"/>
      <c r="G47" s="108"/>
      <c r="H47" s="109"/>
    </row>
    <row r="48" spans="1:12" s="2" customFormat="1" ht="14.25" customHeight="1" x14ac:dyDescent="0.35">
      <c r="A48" s="120"/>
      <c r="B48" s="292" t="s">
        <v>14</v>
      </c>
      <c r="C48" s="293"/>
      <c r="D48" s="293"/>
      <c r="E48" s="293"/>
      <c r="F48" s="293"/>
      <c r="G48" s="294"/>
      <c r="H48" s="252">
        <f>+H46+H41</f>
        <v>138022184</v>
      </c>
      <c r="K48" s="13"/>
    </row>
    <row r="49" spans="1:8" s="2" customFormat="1" ht="14" x14ac:dyDescent="0.35">
      <c r="A49" s="120"/>
      <c r="B49" s="9"/>
      <c r="C49" s="9"/>
      <c r="D49" s="9"/>
      <c r="E49" s="8"/>
      <c r="F49" s="8"/>
      <c r="G49" s="10"/>
      <c r="H49" s="117"/>
    </row>
    <row r="50" spans="1:8" x14ac:dyDescent="0.35">
      <c r="A50" s="107"/>
      <c r="B50" s="108"/>
      <c r="C50" s="108"/>
      <c r="D50" s="108"/>
      <c r="E50" s="12"/>
      <c r="F50" s="12"/>
      <c r="G50" s="108"/>
      <c r="H50" s="109"/>
    </row>
    <row r="51" spans="1:8" x14ac:dyDescent="0.35">
      <c r="A51" s="107"/>
      <c r="B51" s="108"/>
      <c r="C51" s="108"/>
      <c r="D51" s="108"/>
      <c r="E51" s="284" t="s">
        <v>15</v>
      </c>
      <c r="F51" s="285"/>
      <c r="G51" s="286"/>
      <c r="H51" s="290">
        <v>45</v>
      </c>
    </row>
    <row r="52" spans="1:8" ht="15" thickBot="1" x14ac:dyDescent="0.4">
      <c r="A52" s="123"/>
      <c r="B52" s="124"/>
      <c r="C52" s="124"/>
      <c r="D52" s="124"/>
      <c r="E52" s="287"/>
      <c r="F52" s="288"/>
      <c r="G52" s="289"/>
      <c r="H52" s="291"/>
    </row>
    <row r="53" spans="1:8" x14ac:dyDescent="0.35">
      <c r="A53" s="2"/>
      <c r="B53" s="2"/>
      <c r="C53" s="2"/>
      <c r="D53" s="2"/>
      <c r="E53" s="5"/>
      <c r="F53" s="5"/>
      <c r="G53" s="2"/>
      <c r="H53" s="2"/>
    </row>
  </sheetData>
  <mergeCells count="44">
    <mergeCell ref="B29:D29"/>
    <mergeCell ref="B15:D15"/>
    <mergeCell ref="B30:D30"/>
    <mergeCell ref="B36:G36"/>
    <mergeCell ref="B37:D37"/>
    <mergeCell ref="B38:D38"/>
    <mergeCell ref="B8:D8"/>
    <mergeCell ref="B31:D31"/>
    <mergeCell ref="B32:D32"/>
    <mergeCell ref="B34:D34"/>
    <mergeCell ref="B33:D33"/>
    <mergeCell ref="B19:D19"/>
    <mergeCell ref="B17:D17"/>
    <mergeCell ref="B21:D21"/>
    <mergeCell ref="B22:D22"/>
    <mergeCell ref="B23:D23"/>
    <mergeCell ref="B26:D26"/>
    <mergeCell ref="B25:G25"/>
    <mergeCell ref="B27:D27"/>
    <mergeCell ref="B28:D28"/>
    <mergeCell ref="E51:G52"/>
    <mergeCell ref="H51:H52"/>
    <mergeCell ref="B48:G48"/>
    <mergeCell ref="B41:G41"/>
    <mergeCell ref="B43:H43"/>
    <mergeCell ref="B44:F44"/>
    <mergeCell ref="B45:F45"/>
    <mergeCell ref="B46:F46"/>
    <mergeCell ref="D1:H1"/>
    <mergeCell ref="B2:F2"/>
    <mergeCell ref="B4:D4"/>
    <mergeCell ref="B24:D24"/>
    <mergeCell ref="B12:D12"/>
    <mergeCell ref="B18:D18"/>
    <mergeCell ref="B14:D14"/>
    <mergeCell ref="B16:D16"/>
    <mergeCell ref="B13:G13"/>
    <mergeCell ref="B6:G6"/>
    <mergeCell ref="A5:H5"/>
    <mergeCell ref="A7:H7"/>
    <mergeCell ref="B11:D11"/>
    <mergeCell ref="B9:D9"/>
    <mergeCell ref="B10:D10"/>
    <mergeCell ref="B20:D20"/>
  </mergeCells>
  <phoneticPr fontId="24" type="noConversion"/>
  <conditionalFormatting sqref="A2">
    <cfRule type="cellIs" dxfId="4" priority="2" stopIfTrue="1" operator="equal">
      <formula>"ESCRIBA AQUÍ EL NOMBRE DE LA OBRA"</formula>
    </cfRule>
  </conditionalFormatting>
  <conditionalFormatting sqref="H51">
    <cfRule type="cellIs" dxfId="3" priority="1" stopIfTrue="1" operator="equal">
      <formula>1</formula>
    </cfRule>
  </conditionalFormatting>
  <pageMargins left="0.25" right="0.25" top="0.75" bottom="0.75" header="0.3" footer="0.3"/>
  <pageSetup fitToWidth="0" fitToHeight="0" orientation="portrait" horizontalDpi="300" verticalDpi="300" r:id="rId1"/>
  <rowBreaks count="1" manualBreakCount="1">
    <brk id="2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25"/>
  <sheetViews>
    <sheetView zoomScaleNormal="100" workbookViewId="0">
      <selection activeCell="G3" sqref="G3"/>
    </sheetView>
  </sheetViews>
  <sheetFormatPr baseColWidth="10" defaultColWidth="11.453125" defaultRowHeight="14" x14ac:dyDescent="0.3"/>
  <cols>
    <col min="1" max="1" width="10.1796875" style="5" customWidth="1"/>
    <col min="2" max="2" width="64.1796875" style="18" bestFit="1" customWidth="1"/>
    <col min="3" max="3" width="18.7265625" style="18" customWidth="1"/>
    <col min="4" max="4" width="11.453125" style="18" customWidth="1"/>
    <col min="5" max="5" width="11.1796875" style="18" customWidth="1"/>
    <col min="6" max="6" width="16.26953125" style="18" bestFit="1" customWidth="1"/>
    <col min="7" max="7" width="16.453125" style="18" bestFit="1" customWidth="1"/>
    <col min="8" max="8" width="11.453125" style="18"/>
    <col min="9" max="9" width="11.453125" style="103"/>
    <col min="10" max="16384" width="11.453125" style="18"/>
  </cols>
  <sheetData>
    <row r="1" spans="1:7" ht="60" customHeight="1" thickBot="1" x14ac:dyDescent="0.35">
      <c r="A1" s="307" t="s">
        <v>29</v>
      </c>
      <c r="B1" s="308"/>
      <c r="C1" s="309"/>
      <c r="D1" s="310"/>
      <c r="E1" s="311"/>
      <c r="F1" s="311"/>
      <c r="G1" s="312"/>
    </row>
    <row r="2" spans="1:7" ht="55.5" customHeight="1" thickBot="1" x14ac:dyDescent="0.35">
      <c r="A2" s="17" t="s">
        <v>1</v>
      </c>
      <c r="B2" s="313" t="str">
        <f>+PRESUPUESTO!B2</f>
        <v>"CONTRATAR EL SUMINISTRO E INSTALACION DE 2 GIMNASIOS BIOSALUDABLES Y 2 PARQUES INFANTILES PARA EL MEJORAMIENTO DE LOS ESCENARIOS DEPORTIVOS EN EL MUNICIPIO DE CHINCHINÁ- CALDAS”</v>
      </c>
      <c r="C2" s="314"/>
      <c r="D2" s="314"/>
      <c r="E2" s="314"/>
      <c r="F2" s="14" t="s">
        <v>2</v>
      </c>
      <c r="G2" s="15">
        <f>+PRESUPUESTO!H2</f>
        <v>45030</v>
      </c>
    </row>
    <row r="3" spans="1:7" x14ac:dyDescent="0.3">
      <c r="A3" s="125"/>
      <c r="B3" s="16"/>
      <c r="C3" s="16"/>
      <c r="D3" s="16"/>
      <c r="E3" s="16"/>
      <c r="F3" s="16"/>
      <c r="G3" s="126"/>
    </row>
    <row r="4" spans="1:7" ht="15" customHeight="1" x14ac:dyDescent="0.3">
      <c r="A4" s="127" t="s">
        <v>82</v>
      </c>
      <c r="B4" s="315" t="str">
        <f>+PRESUPUESTO!B6</f>
        <v>PRELIMINARES</v>
      </c>
      <c r="C4" s="316"/>
      <c r="D4" s="316"/>
      <c r="E4" s="316"/>
      <c r="F4" s="316"/>
      <c r="G4" s="317"/>
    </row>
    <row r="5" spans="1:7" x14ac:dyDescent="0.3">
      <c r="A5" s="162"/>
      <c r="B5" s="162"/>
      <c r="C5" s="162"/>
      <c r="D5" s="162"/>
      <c r="E5" s="162"/>
      <c r="F5" s="162"/>
      <c r="G5" s="162"/>
    </row>
    <row r="6" spans="1:7" x14ac:dyDescent="0.3">
      <c r="A6" s="162"/>
      <c r="B6" s="162"/>
      <c r="C6" s="162"/>
      <c r="D6" s="162"/>
      <c r="E6" s="162"/>
      <c r="F6" s="162"/>
      <c r="G6" s="162"/>
    </row>
    <row r="7" spans="1:7" x14ac:dyDescent="0.3">
      <c r="A7" s="128" t="s">
        <v>30</v>
      </c>
      <c r="B7" s="129" t="s">
        <v>31</v>
      </c>
      <c r="C7" s="129" t="s">
        <v>32</v>
      </c>
      <c r="D7" s="129" t="s">
        <v>33</v>
      </c>
      <c r="E7" s="130" t="s">
        <v>34</v>
      </c>
      <c r="F7" s="131" t="s">
        <v>35</v>
      </c>
      <c r="G7" s="131" t="s">
        <v>36</v>
      </c>
    </row>
    <row r="8" spans="1:7" ht="28" x14ac:dyDescent="0.3">
      <c r="A8" s="133" t="s">
        <v>17</v>
      </c>
      <c r="B8" s="142" t="s">
        <v>154</v>
      </c>
      <c r="C8" s="133" t="s">
        <v>23</v>
      </c>
      <c r="D8" s="133" t="s">
        <v>146</v>
      </c>
      <c r="E8" s="133"/>
      <c r="F8" s="133"/>
      <c r="G8" s="148">
        <f>ROUND(SUM(G9:G13),0)</f>
        <v>11666</v>
      </c>
    </row>
    <row r="9" spans="1:7" x14ac:dyDescent="0.3">
      <c r="B9" s="137" t="s">
        <v>151</v>
      </c>
      <c r="C9" s="137" t="s">
        <v>37</v>
      </c>
      <c r="D9" s="137" t="s">
        <v>38</v>
      </c>
      <c r="E9" s="168">
        <v>0.16</v>
      </c>
      <c r="F9" s="138">
        <v>22217</v>
      </c>
      <c r="G9" s="138">
        <f>+ROUND(E9*F9,0)</f>
        <v>3555</v>
      </c>
    </row>
    <row r="10" spans="1:7" x14ac:dyDescent="0.3">
      <c r="B10" s="170" t="s">
        <v>27</v>
      </c>
      <c r="C10" s="137" t="s">
        <v>26</v>
      </c>
      <c r="D10" s="171" t="s">
        <v>28</v>
      </c>
      <c r="E10" s="137">
        <v>0.2</v>
      </c>
      <c r="F10" s="138">
        <v>4283</v>
      </c>
      <c r="G10" s="138">
        <f>+ROUND(E10*F10,0)</f>
        <v>857</v>
      </c>
    </row>
    <row r="11" spans="1:7" x14ac:dyDescent="0.3">
      <c r="B11" s="137" t="s">
        <v>155</v>
      </c>
      <c r="C11" s="137" t="s">
        <v>26</v>
      </c>
      <c r="D11" s="171" t="s">
        <v>5</v>
      </c>
      <c r="E11" s="152">
        <v>0.35</v>
      </c>
      <c r="F11" s="138">
        <v>8353</v>
      </c>
      <c r="G11" s="138">
        <f t="shared" ref="G11:G12" si="0">+ROUND(E11*F11,0)</f>
        <v>2924</v>
      </c>
    </row>
    <row r="12" spans="1:7" x14ac:dyDescent="0.3">
      <c r="B12" s="137" t="s">
        <v>156</v>
      </c>
      <c r="C12" s="137" t="s">
        <v>26</v>
      </c>
      <c r="D12" s="171" t="s">
        <v>60</v>
      </c>
      <c r="E12" s="152">
        <v>1</v>
      </c>
      <c r="F12" s="138">
        <v>3770</v>
      </c>
      <c r="G12" s="138">
        <f t="shared" si="0"/>
        <v>3770</v>
      </c>
    </row>
    <row r="13" spans="1:7" x14ac:dyDescent="0.3">
      <c r="B13" s="137" t="s">
        <v>24</v>
      </c>
      <c r="C13" s="137" t="s">
        <v>25</v>
      </c>
      <c r="D13" s="137" t="s">
        <v>5</v>
      </c>
      <c r="E13" s="168">
        <v>0.16</v>
      </c>
      <c r="F13" s="172">
        <v>3501</v>
      </c>
      <c r="G13" s="138">
        <f>+ROUND(E13*F13,0)</f>
        <v>560</v>
      </c>
    </row>
    <row r="14" spans="1:7" x14ac:dyDescent="0.3">
      <c r="B14" s="166"/>
      <c r="C14" s="166"/>
      <c r="D14" s="166"/>
      <c r="E14" s="163"/>
      <c r="F14" s="132"/>
      <c r="G14" s="167"/>
    </row>
    <row r="15" spans="1:7" x14ac:dyDescent="0.3">
      <c r="B15" s="166"/>
      <c r="C15" s="166"/>
      <c r="D15" s="166"/>
      <c r="E15" s="163"/>
      <c r="F15" s="132"/>
      <c r="G15" s="167"/>
    </row>
    <row r="16" spans="1:7" x14ac:dyDescent="0.3">
      <c r="A16" s="128" t="s">
        <v>30</v>
      </c>
      <c r="B16" s="129" t="s">
        <v>31</v>
      </c>
      <c r="C16" s="129" t="s">
        <v>32</v>
      </c>
      <c r="D16" s="129" t="s">
        <v>33</v>
      </c>
      <c r="E16" s="130" t="s">
        <v>34</v>
      </c>
      <c r="F16" s="131" t="s">
        <v>35</v>
      </c>
      <c r="G16" s="131" t="s">
        <v>36</v>
      </c>
    </row>
    <row r="17" spans="1:7" x14ac:dyDescent="0.3">
      <c r="A17" s="133" t="s">
        <v>19</v>
      </c>
      <c r="B17" s="134" t="s">
        <v>152</v>
      </c>
      <c r="C17" s="135" t="s">
        <v>23</v>
      </c>
      <c r="D17" s="135" t="s">
        <v>20</v>
      </c>
      <c r="E17" s="135"/>
      <c r="F17" s="135"/>
      <c r="G17" s="136">
        <f>ROUND(SUM(G18:G21),0)</f>
        <v>2307</v>
      </c>
    </row>
    <row r="18" spans="1:7" x14ac:dyDescent="0.3">
      <c r="B18" s="137" t="s">
        <v>151</v>
      </c>
      <c r="C18" s="137" t="s">
        <v>37</v>
      </c>
      <c r="D18" s="137" t="s">
        <v>38</v>
      </c>
      <c r="E18" s="163">
        <v>7.0000000000000007E-2</v>
      </c>
      <c r="F18" s="138">
        <v>22217</v>
      </c>
      <c r="G18" s="138">
        <f>+ROUND(E18*F18,0)</f>
        <v>1555</v>
      </c>
    </row>
    <row r="19" spans="1:7" x14ac:dyDescent="0.3">
      <c r="B19" s="137" t="s">
        <v>39</v>
      </c>
      <c r="C19" s="137" t="s">
        <v>40</v>
      </c>
      <c r="D19" s="137" t="s">
        <v>41</v>
      </c>
      <c r="E19" s="137">
        <v>3.0000000000000001E-3</v>
      </c>
      <c r="F19" s="138">
        <v>141086</v>
      </c>
      <c r="G19" s="138">
        <f>+ROUND(E19*F19,0)</f>
        <v>423</v>
      </c>
    </row>
    <row r="20" spans="1:7" x14ac:dyDescent="0.3">
      <c r="B20" s="137" t="s">
        <v>24</v>
      </c>
      <c r="C20" s="137" t="s">
        <v>25</v>
      </c>
      <c r="D20" s="137" t="s">
        <v>5</v>
      </c>
      <c r="E20" s="168">
        <v>7.0000000000000007E-2</v>
      </c>
      <c r="F20" s="132">
        <v>3501</v>
      </c>
      <c r="G20" s="138">
        <f>+ROUND(E20*F20,0)</f>
        <v>245</v>
      </c>
    </row>
    <row r="21" spans="1:7" x14ac:dyDescent="0.3">
      <c r="B21" s="137" t="s">
        <v>42</v>
      </c>
      <c r="C21" s="137" t="s">
        <v>26</v>
      </c>
      <c r="D21" s="137" t="s">
        <v>5</v>
      </c>
      <c r="E21" s="137">
        <v>5.2999999999999999E-2</v>
      </c>
      <c r="F21" s="138">
        <v>1584</v>
      </c>
      <c r="G21" s="138">
        <f>+ROUND(E21*F21,0)</f>
        <v>84</v>
      </c>
    </row>
    <row r="22" spans="1:7" x14ac:dyDescent="0.3">
      <c r="B22" s="166"/>
      <c r="C22" s="166"/>
      <c r="D22" s="166"/>
      <c r="E22" s="163"/>
      <c r="F22" s="132"/>
      <c r="G22" s="167"/>
    </row>
    <row r="23" spans="1:7" x14ac:dyDescent="0.3">
      <c r="B23" s="166"/>
      <c r="C23" s="166"/>
      <c r="D23" s="166"/>
      <c r="E23" s="163"/>
      <c r="F23" s="132"/>
      <c r="G23" s="167"/>
    </row>
    <row r="24" spans="1:7" ht="14.25" customHeight="1" x14ac:dyDescent="0.3">
      <c r="A24" s="128" t="s">
        <v>30</v>
      </c>
      <c r="B24" s="129" t="s">
        <v>31</v>
      </c>
      <c r="C24" s="129" t="s">
        <v>32</v>
      </c>
      <c r="D24" s="129" t="s">
        <v>33</v>
      </c>
      <c r="E24" s="130" t="s">
        <v>34</v>
      </c>
      <c r="F24" s="131" t="s">
        <v>35</v>
      </c>
      <c r="G24" s="131" t="s">
        <v>36</v>
      </c>
    </row>
    <row r="25" spans="1:7" ht="14.25" customHeight="1" x14ac:dyDescent="0.3">
      <c r="A25" s="133" t="s">
        <v>21</v>
      </c>
      <c r="B25" s="134" t="s">
        <v>182</v>
      </c>
      <c r="C25" s="135" t="s">
        <v>23</v>
      </c>
      <c r="D25" s="135" t="s">
        <v>20</v>
      </c>
      <c r="E25" s="135"/>
      <c r="F25" s="135"/>
      <c r="G25" s="136">
        <f>ROUND(SUM(G26:G29),0)</f>
        <v>6991</v>
      </c>
    </row>
    <row r="26" spans="1:7" x14ac:dyDescent="0.3">
      <c r="B26" s="137" t="s">
        <v>151</v>
      </c>
      <c r="C26" s="137" t="s">
        <v>37</v>
      </c>
      <c r="D26" s="137" t="s">
        <v>38</v>
      </c>
      <c r="E26" s="163">
        <v>0.25</v>
      </c>
      <c r="F26" s="138">
        <v>22217</v>
      </c>
      <c r="G26" s="138">
        <f>+ROUND(E26*F26,0)</f>
        <v>5554</v>
      </c>
    </row>
    <row r="27" spans="1:7" x14ac:dyDescent="0.3">
      <c r="B27" s="137" t="s">
        <v>39</v>
      </c>
      <c r="C27" s="137" t="s">
        <v>40</v>
      </c>
      <c r="D27" s="137" t="s">
        <v>41</v>
      </c>
      <c r="E27" s="137">
        <v>1E-3</v>
      </c>
      <c r="F27" s="138">
        <v>141086</v>
      </c>
      <c r="G27" s="138">
        <f>+ROUND(E27*F27,0)</f>
        <v>141</v>
      </c>
    </row>
    <row r="28" spans="1:7" x14ac:dyDescent="0.3">
      <c r="B28" s="137" t="s">
        <v>24</v>
      </c>
      <c r="C28" s="137" t="s">
        <v>25</v>
      </c>
      <c r="D28" s="137" t="s">
        <v>5</v>
      </c>
      <c r="E28" s="168">
        <v>0.25</v>
      </c>
      <c r="F28" s="132">
        <v>3501</v>
      </c>
      <c r="G28" s="138">
        <f>+ROUND(E28*F28,0)</f>
        <v>875</v>
      </c>
    </row>
    <row r="29" spans="1:7" x14ac:dyDescent="0.3">
      <c r="B29" s="137" t="s">
        <v>42</v>
      </c>
      <c r="C29" s="137" t="s">
        <v>26</v>
      </c>
      <c r="D29" s="137" t="s">
        <v>5</v>
      </c>
      <c r="E29" s="137">
        <v>0.26600000000000001</v>
      </c>
      <c r="F29" s="138">
        <v>1584</v>
      </c>
      <c r="G29" s="138">
        <f>+ROUND(E29*F29,0)</f>
        <v>421</v>
      </c>
    </row>
    <row r="30" spans="1:7" x14ac:dyDescent="0.3">
      <c r="B30" s="166"/>
      <c r="C30" s="166"/>
      <c r="D30" s="166"/>
      <c r="E30" s="166"/>
      <c r="F30" s="167"/>
      <c r="G30" s="167"/>
    </row>
    <row r="31" spans="1:7" x14ac:dyDescent="0.3">
      <c r="B31" s="139"/>
      <c r="C31" s="140"/>
      <c r="D31" s="140"/>
      <c r="E31" s="140"/>
      <c r="F31" s="140"/>
      <c r="G31" s="141"/>
    </row>
    <row r="32" spans="1:7" ht="13.5" customHeight="1" x14ac:dyDescent="0.3">
      <c r="A32" s="128" t="s">
        <v>30</v>
      </c>
      <c r="B32" s="129" t="s">
        <v>31</v>
      </c>
      <c r="C32" s="129" t="s">
        <v>32</v>
      </c>
      <c r="D32" s="129" t="s">
        <v>33</v>
      </c>
      <c r="E32" s="130" t="s">
        <v>34</v>
      </c>
      <c r="F32" s="131" t="s">
        <v>35</v>
      </c>
      <c r="G32" s="131" t="s">
        <v>36</v>
      </c>
    </row>
    <row r="33" spans="1:9" x14ac:dyDescent="0.3">
      <c r="A33" s="133" t="s">
        <v>153</v>
      </c>
      <c r="B33" s="142" t="s">
        <v>208</v>
      </c>
      <c r="C33" s="143" t="s">
        <v>23</v>
      </c>
      <c r="D33" s="143" t="s">
        <v>18</v>
      </c>
      <c r="E33" s="143"/>
      <c r="F33" s="143"/>
      <c r="G33" s="144">
        <f>G34+G35</f>
        <v>19157</v>
      </c>
    </row>
    <row r="34" spans="1:9" x14ac:dyDescent="0.3">
      <c r="B34" s="137" t="s">
        <v>161</v>
      </c>
      <c r="C34" s="137" t="s">
        <v>37</v>
      </c>
      <c r="D34" s="137" t="s">
        <v>38</v>
      </c>
      <c r="E34" s="137">
        <v>0.6</v>
      </c>
      <c r="F34" s="159">
        <v>30762</v>
      </c>
      <c r="G34" s="138">
        <f>+ROUND(E34*F34,0)</f>
        <v>18457</v>
      </c>
    </row>
    <row r="35" spans="1:9" x14ac:dyDescent="0.3">
      <c r="B35" s="137" t="s">
        <v>24</v>
      </c>
      <c r="C35" s="137" t="s">
        <v>25</v>
      </c>
      <c r="D35" s="137" t="s">
        <v>5</v>
      </c>
      <c r="E35" s="137">
        <v>0.2</v>
      </c>
      <c r="F35" s="138">
        <v>3501</v>
      </c>
      <c r="G35" s="138">
        <f>+ROUND(E35*F35,0)</f>
        <v>700</v>
      </c>
    </row>
    <row r="36" spans="1:9" x14ac:dyDescent="0.3">
      <c r="B36" s="139"/>
      <c r="C36" s="140"/>
      <c r="D36" s="140"/>
      <c r="E36" s="140"/>
      <c r="F36" s="140"/>
      <c r="G36" s="141"/>
    </row>
    <row r="37" spans="1:9" x14ac:dyDescent="0.3">
      <c r="C37" s="145"/>
      <c r="D37" s="145"/>
      <c r="E37" s="145"/>
      <c r="F37" s="145"/>
      <c r="G37" s="146"/>
    </row>
    <row r="38" spans="1:9" x14ac:dyDescent="0.3">
      <c r="C38" s="145"/>
      <c r="D38" s="145"/>
      <c r="E38" s="145"/>
      <c r="F38" s="145"/>
      <c r="G38" s="146"/>
    </row>
    <row r="39" spans="1:9" ht="15" customHeight="1" x14ac:dyDescent="0.3">
      <c r="A39" s="127" t="s">
        <v>159</v>
      </c>
      <c r="B39" s="315" t="str">
        <f>+PRESUPUESTO!B13</f>
        <v>CIMENTACION EQUIPOS</v>
      </c>
      <c r="C39" s="316"/>
      <c r="D39" s="316"/>
      <c r="E39" s="316"/>
      <c r="F39" s="316"/>
      <c r="G39" s="317"/>
    </row>
    <row r="40" spans="1:9" x14ac:dyDescent="0.3">
      <c r="C40" s="145"/>
      <c r="D40" s="145"/>
      <c r="E40" s="145"/>
      <c r="F40" s="145"/>
      <c r="G40" s="146"/>
    </row>
    <row r="41" spans="1:9" x14ac:dyDescent="0.3">
      <c r="C41" s="145"/>
      <c r="D41" s="145"/>
      <c r="E41" s="145"/>
      <c r="F41" s="145"/>
      <c r="G41" s="146"/>
    </row>
    <row r="42" spans="1:9" ht="18" customHeight="1" x14ac:dyDescent="0.3">
      <c r="A42" s="128" t="s">
        <v>30</v>
      </c>
      <c r="B42" s="129" t="s">
        <v>31</v>
      </c>
      <c r="C42" s="129" t="s">
        <v>32</v>
      </c>
      <c r="D42" s="129" t="s">
        <v>33</v>
      </c>
      <c r="E42" s="130" t="s">
        <v>34</v>
      </c>
      <c r="F42" s="131" t="s">
        <v>35</v>
      </c>
      <c r="G42" s="131" t="s">
        <v>36</v>
      </c>
    </row>
    <row r="43" spans="1:9" ht="28" x14ac:dyDescent="0.3">
      <c r="A43" s="133" t="s">
        <v>44</v>
      </c>
      <c r="B43" s="147" t="s">
        <v>67</v>
      </c>
      <c r="C43" s="133" t="s">
        <v>23</v>
      </c>
      <c r="D43" s="133" t="s">
        <v>18</v>
      </c>
      <c r="E43" s="133"/>
      <c r="F43" s="133"/>
      <c r="G43" s="148">
        <f>ROUND(SUM(G44:G48),1)</f>
        <v>113436</v>
      </c>
    </row>
    <row r="44" spans="1:9" x14ac:dyDescent="0.3">
      <c r="B44" s="149" t="s">
        <v>73</v>
      </c>
      <c r="C44" s="190" t="s">
        <v>25</v>
      </c>
      <c r="D44" s="150" t="s">
        <v>74</v>
      </c>
      <c r="E44" s="151">
        <v>0.5</v>
      </c>
      <c r="F44" s="138">
        <v>3501</v>
      </c>
      <c r="G44" s="138">
        <f>ROUND(E44*F44,0)</f>
        <v>1751</v>
      </c>
    </row>
    <row r="45" spans="1:9" x14ac:dyDescent="0.3">
      <c r="B45" s="149" t="s">
        <v>171</v>
      </c>
      <c r="C45" s="190" t="s">
        <v>75</v>
      </c>
      <c r="D45" s="150" t="s">
        <v>76</v>
      </c>
      <c r="E45" s="151">
        <v>0.3</v>
      </c>
      <c r="F45" s="153">
        <v>39307</v>
      </c>
      <c r="G45" s="138">
        <f t="shared" ref="G45:G48" si="1">ROUND(E45*F45,0)</f>
        <v>11792</v>
      </c>
      <c r="I45" s="154"/>
    </row>
    <row r="46" spans="1:9" x14ac:dyDescent="0.3">
      <c r="B46" s="152" t="s">
        <v>48</v>
      </c>
      <c r="C46" s="190" t="s">
        <v>26</v>
      </c>
      <c r="D46" s="150" t="s">
        <v>72</v>
      </c>
      <c r="E46" s="151">
        <v>1.3</v>
      </c>
      <c r="F46" s="153">
        <v>60193</v>
      </c>
      <c r="G46" s="138">
        <f t="shared" si="1"/>
        <v>78251</v>
      </c>
    </row>
    <row r="47" spans="1:9" x14ac:dyDescent="0.3">
      <c r="B47" s="152" t="s">
        <v>46</v>
      </c>
      <c r="C47" s="190" t="s">
        <v>77</v>
      </c>
      <c r="D47" s="150" t="s">
        <v>78</v>
      </c>
      <c r="E47" s="155">
        <v>0.4</v>
      </c>
      <c r="F47" s="138">
        <v>51731</v>
      </c>
      <c r="G47" s="138">
        <f t="shared" si="1"/>
        <v>20692</v>
      </c>
    </row>
    <row r="48" spans="1:9" x14ac:dyDescent="0.3">
      <c r="B48" s="152" t="s">
        <v>42</v>
      </c>
      <c r="C48" s="190" t="s">
        <v>75</v>
      </c>
      <c r="D48" s="150" t="s">
        <v>74</v>
      </c>
      <c r="E48" s="155">
        <v>0.6</v>
      </c>
      <c r="F48" s="138">
        <v>1584</v>
      </c>
      <c r="G48" s="138">
        <f t="shared" si="1"/>
        <v>950</v>
      </c>
    </row>
    <row r="49" spans="1:8" x14ac:dyDescent="0.3">
      <c r="C49" s="145"/>
      <c r="D49" s="145"/>
      <c r="E49" s="145"/>
      <c r="F49" s="145"/>
      <c r="G49" s="146"/>
    </row>
    <row r="50" spans="1:8" x14ac:dyDescent="0.3">
      <c r="C50" s="145"/>
      <c r="D50" s="145"/>
      <c r="E50" s="145"/>
      <c r="F50" s="145"/>
      <c r="G50" s="146"/>
    </row>
    <row r="51" spans="1:8" ht="15.75" customHeight="1" x14ac:dyDescent="0.3">
      <c r="A51" s="128" t="s">
        <v>30</v>
      </c>
      <c r="B51" s="129" t="s">
        <v>31</v>
      </c>
      <c r="C51" s="129" t="s">
        <v>32</v>
      </c>
      <c r="D51" s="129" t="s">
        <v>33</v>
      </c>
      <c r="E51" s="130" t="s">
        <v>34</v>
      </c>
      <c r="F51" s="131" t="s">
        <v>35</v>
      </c>
      <c r="G51" s="131" t="s">
        <v>36</v>
      </c>
      <c r="H51" s="103"/>
    </row>
    <row r="52" spans="1:8" ht="28" x14ac:dyDescent="0.3">
      <c r="A52" s="143" t="s">
        <v>43</v>
      </c>
      <c r="B52" s="156" t="s">
        <v>212</v>
      </c>
      <c r="C52" s="143" t="s">
        <v>23</v>
      </c>
      <c r="D52" s="143" t="s">
        <v>20</v>
      </c>
      <c r="E52" s="143"/>
      <c r="F52" s="143"/>
      <c r="G52" s="144">
        <f>ROUND(SUM(G53:G61),1)</f>
        <v>123373</v>
      </c>
      <c r="H52" s="103"/>
    </row>
    <row r="53" spans="1:8" x14ac:dyDescent="0.3">
      <c r="B53" s="186" t="s">
        <v>56</v>
      </c>
      <c r="C53" s="171" t="s">
        <v>57</v>
      </c>
      <c r="D53" s="155" t="s">
        <v>18</v>
      </c>
      <c r="E53" s="155">
        <v>0.152</v>
      </c>
      <c r="F53" s="157">
        <v>506683</v>
      </c>
      <c r="G53" s="138">
        <f>ROUND(F53*E53,0)</f>
        <v>77016</v>
      </c>
      <c r="H53" s="103"/>
    </row>
    <row r="54" spans="1:8" x14ac:dyDescent="0.3">
      <c r="B54" s="186" t="s">
        <v>160</v>
      </c>
      <c r="C54" s="171" t="s">
        <v>37</v>
      </c>
      <c r="D54" s="155" t="s">
        <v>38</v>
      </c>
      <c r="E54" s="151">
        <v>0.5</v>
      </c>
      <c r="F54" s="157">
        <v>64942</v>
      </c>
      <c r="G54" s="138">
        <f t="shared" ref="G54:G61" si="2">ROUND(F54*E54,0)</f>
        <v>32471</v>
      </c>
      <c r="H54" s="103"/>
    </row>
    <row r="55" spans="1:8" x14ac:dyDescent="0.3">
      <c r="B55" s="186" t="s">
        <v>49</v>
      </c>
      <c r="C55" s="171" t="s">
        <v>40</v>
      </c>
      <c r="D55" s="155" t="s">
        <v>47</v>
      </c>
      <c r="E55" s="155">
        <v>1.0999999999999999E-2</v>
      </c>
      <c r="F55" s="157">
        <v>156761</v>
      </c>
      <c r="G55" s="138">
        <f t="shared" si="2"/>
        <v>1724</v>
      </c>
      <c r="H55" s="103"/>
    </row>
    <row r="56" spans="1:8" x14ac:dyDescent="0.3">
      <c r="B56" s="186" t="s">
        <v>58</v>
      </c>
      <c r="C56" s="171" t="s">
        <v>40</v>
      </c>
      <c r="D56" s="155" t="s">
        <v>47</v>
      </c>
      <c r="E56" s="155">
        <v>7.0000000000000001E-3</v>
      </c>
      <c r="F56" s="157">
        <v>62065</v>
      </c>
      <c r="G56" s="138">
        <f t="shared" si="2"/>
        <v>434</v>
      </c>
    </row>
    <row r="57" spans="1:8" x14ac:dyDescent="0.3">
      <c r="B57" s="186" t="s">
        <v>24</v>
      </c>
      <c r="C57" s="171" t="s">
        <v>25</v>
      </c>
      <c r="D57" s="155" t="s">
        <v>5</v>
      </c>
      <c r="E57" s="151">
        <v>0.03</v>
      </c>
      <c r="F57" s="138">
        <v>3501</v>
      </c>
      <c r="G57" s="138">
        <f t="shared" si="2"/>
        <v>105</v>
      </c>
    </row>
    <row r="58" spans="1:8" x14ac:dyDescent="0.3">
      <c r="B58" s="186" t="s">
        <v>42</v>
      </c>
      <c r="C58" s="171" t="s">
        <v>26</v>
      </c>
      <c r="D58" s="155" t="s">
        <v>5</v>
      </c>
      <c r="E58" s="155">
        <v>1.4</v>
      </c>
      <c r="F58" s="157">
        <v>1584</v>
      </c>
      <c r="G58" s="138">
        <f t="shared" si="2"/>
        <v>2218</v>
      </c>
    </row>
    <row r="59" spans="1:8" x14ac:dyDescent="0.3">
      <c r="B59" s="186" t="s">
        <v>27</v>
      </c>
      <c r="C59" s="171" t="s">
        <v>26</v>
      </c>
      <c r="D59" s="155" t="s">
        <v>28</v>
      </c>
      <c r="E59" s="155">
        <v>0.03</v>
      </c>
      <c r="F59" s="157">
        <v>4283</v>
      </c>
      <c r="G59" s="138">
        <f t="shared" si="2"/>
        <v>128</v>
      </c>
    </row>
    <row r="60" spans="1:8" ht="15" customHeight="1" x14ac:dyDescent="0.3">
      <c r="B60" s="186" t="s">
        <v>59</v>
      </c>
      <c r="C60" s="171" t="s">
        <v>26</v>
      </c>
      <c r="D60" s="155" t="s">
        <v>60</v>
      </c>
      <c r="E60" s="155">
        <v>1</v>
      </c>
      <c r="F60" s="157">
        <v>3875</v>
      </c>
      <c r="G60" s="138">
        <f t="shared" si="2"/>
        <v>3875</v>
      </c>
    </row>
    <row r="61" spans="1:8" x14ac:dyDescent="0.3">
      <c r="B61" s="186" t="s">
        <v>66</v>
      </c>
      <c r="C61" s="171" t="s">
        <v>26</v>
      </c>
      <c r="D61" s="155" t="s">
        <v>5</v>
      </c>
      <c r="E61" s="155">
        <v>0.33</v>
      </c>
      <c r="F61" s="157">
        <v>16371</v>
      </c>
      <c r="G61" s="138">
        <f t="shared" si="2"/>
        <v>5402</v>
      </c>
    </row>
    <row r="62" spans="1:8" x14ac:dyDescent="0.3">
      <c r="B62" s="158"/>
      <c r="C62" s="145"/>
      <c r="D62" s="145"/>
      <c r="E62" s="145"/>
      <c r="F62" s="145"/>
      <c r="G62" s="146"/>
    </row>
    <row r="63" spans="1:8" x14ac:dyDescent="0.3">
      <c r="B63" s="158"/>
      <c r="C63" s="145"/>
      <c r="D63" s="145"/>
      <c r="E63" s="145"/>
      <c r="F63" s="145"/>
      <c r="G63" s="146"/>
    </row>
    <row r="64" spans="1:8" x14ac:dyDescent="0.3">
      <c r="A64" s="128" t="s">
        <v>30</v>
      </c>
      <c r="B64" s="129" t="s">
        <v>31</v>
      </c>
      <c r="C64" s="129" t="s">
        <v>32</v>
      </c>
      <c r="D64" s="129" t="s">
        <v>33</v>
      </c>
      <c r="E64" s="130" t="s">
        <v>34</v>
      </c>
      <c r="F64" s="131" t="s">
        <v>35</v>
      </c>
      <c r="G64" s="131" t="s">
        <v>36</v>
      </c>
    </row>
    <row r="65" spans="1:7" ht="42" x14ac:dyDescent="0.3">
      <c r="A65" s="133" t="s">
        <v>45</v>
      </c>
      <c r="B65" s="147" t="s">
        <v>61</v>
      </c>
      <c r="C65" s="133" t="s">
        <v>23</v>
      </c>
      <c r="D65" s="133" t="s">
        <v>20</v>
      </c>
      <c r="E65" s="133"/>
      <c r="F65" s="133"/>
      <c r="G65" s="148">
        <f>ROUND(SUM(G66:G70),0)</f>
        <v>20236</v>
      </c>
    </row>
    <row r="66" spans="1:7" x14ac:dyDescent="0.3">
      <c r="B66" s="152" t="s">
        <v>161</v>
      </c>
      <c r="C66" s="152" t="s">
        <v>37</v>
      </c>
      <c r="D66" s="151" t="s">
        <v>38</v>
      </c>
      <c r="E66" s="151">
        <v>0.15</v>
      </c>
      <c r="F66" s="159">
        <v>30762</v>
      </c>
      <c r="G66" s="188">
        <f>ROUND(E66*F66,0)</f>
        <v>4614</v>
      </c>
    </row>
    <row r="67" spans="1:7" x14ac:dyDescent="0.3">
      <c r="B67" s="152" t="s">
        <v>49</v>
      </c>
      <c r="C67" s="152" t="s">
        <v>40</v>
      </c>
      <c r="D67" s="151" t="s">
        <v>47</v>
      </c>
      <c r="E67" s="151">
        <v>1.9E-3</v>
      </c>
      <c r="F67" s="159">
        <v>156761</v>
      </c>
      <c r="G67" s="188">
        <f t="shared" ref="G67:G70" si="3">ROUND(E67*F67,0)</f>
        <v>298</v>
      </c>
    </row>
    <row r="68" spans="1:7" x14ac:dyDescent="0.3">
      <c r="B68" s="152" t="s">
        <v>63</v>
      </c>
      <c r="C68" s="152" t="s">
        <v>26</v>
      </c>
      <c r="D68" s="151" t="s">
        <v>62</v>
      </c>
      <c r="E68" s="151">
        <v>4</v>
      </c>
      <c r="F68" s="159">
        <v>3770</v>
      </c>
      <c r="G68" s="188">
        <f t="shared" si="3"/>
        <v>15080</v>
      </c>
    </row>
    <row r="69" spans="1:7" x14ac:dyDescent="0.3">
      <c r="B69" s="152" t="s">
        <v>42</v>
      </c>
      <c r="C69" s="152" t="s">
        <v>26</v>
      </c>
      <c r="D69" s="151" t="s">
        <v>5</v>
      </c>
      <c r="E69" s="151">
        <v>5.2999999999999999E-2</v>
      </c>
      <c r="F69" s="159">
        <v>1584</v>
      </c>
      <c r="G69" s="188">
        <f t="shared" si="3"/>
        <v>84</v>
      </c>
    </row>
    <row r="70" spans="1:7" x14ac:dyDescent="0.3">
      <c r="B70" s="152" t="s">
        <v>64</v>
      </c>
      <c r="C70" s="152" t="s">
        <v>26</v>
      </c>
      <c r="D70" s="151" t="s">
        <v>62</v>
      </c>
      <c r="E70" s="151">
        <v>3.1E-2</v>
      </c>
      <c r="F70" s="159">
        <v>5167</v>
      </c>
      <c r="G70" s="188">
        <f t="shared" si="3"/>
        <v>160</v>
      </c>
    </row>
    <row r="71" spans="1:7" x14ac:dyDescent="0.3">
      <c r="B71" s="139"/>
      <c r="C71" s="139"/>
      <c r="D71" s="12"/>
      <c r="E71" s="12"/>
      <c r="F71" s="231"/>
      <c r="G71" s="232"/>
    </row>
    <row r="72" spans="1:7" x14ac:dyDescent="0.3">
      <c r="B72" s="139"/>
      <c r="C72" s="139"/>
      <c r="D72" s="12"/>
      <c r="E72" s="12"/>
      <c r="F72" s="231"/>
      <c r="G72" s="232"/>
    </row>
    <row r="73" spans="1:7" x14ac:dyDescent="0.3">
      <c r="A73" s="128" t="s">
        <v>30</v>
      </c>
      <c r="B73" s="129" t="s">
        <v>31</v>
      </c>
      <c r="C73" s="129" t="s">
        <v>32</v>
      </c>
      <c r="D73" s="129" t="s">
        <v>33</v>
      </c>
      <c r="E73" s="130" t="s">
        <v>34</v>
      </c>
      <c r="F73" s="131" t="s">
        <v>35</v>
      </c>
      <c r="G73" s="131" t="s">
        <v>36</v>
      </c>
    </row>
    <row r="74" spans="1:7" ht="42" x14ac:dyDescent="0.3">
      <c r="A74" s="133" t="s">
        <v>148</v>
      </c>
      <c r="B74" s="147" t="s">
        <v>201</v>
      </c>
      <c r="C74" s="133" t="s">
        <v>23</v>
      </c>
      <c r="D74" s="133" t="s">
        <v>20</v>
      </c>
      <c r="E74" s="133"/>
      <c r="F74" s="133"/>
      <c r="G74" s="148">
        <f>ROUND(SUM(G75:G80),0)</f>
        <v>44614</v>
      </c>
    </row>
    <row r="75" spans="1:7" x14ac:dyDescent="0.3">
      <c r="B75" s="152" t="s">
        <v>73</v>
      </c>
      <c r="C75" s="200" t="s">
        <v>25</v>
      </c>
      <c r="D75" s="209" t="s">
        <v>5</v>
      </c>
      <c r="E75" s="237">
        <v>0.6</v>
      </c>
      <c r="F75" s="238">
        <v>3501</v>
      </c>
      <c r="G75" s="233">
        <f>ROUND(E75*F75,0)</f>
        <v>2101</v>
      </c>
    </row>
    <row r="76" spans="1:7" x14ac:dyDescent="0.3">
      <c r="B76" s="152" t="s">
        <v>202</v>
      </c>
      <c r="C76" s="200" t="s">
        <v>75</v>
      </c>
      <c r="D76" s="209" t="s">
        <v>38</v>
      </c>
      <c r="E76" s="237">
        <v>0.6</v>
      </c>
      <c r="F76" s="238">
        <v>25550</v>
      </c>
      <c r="G76" s="233">
        <f t="shared" ref="G76:G79" si="4">ROUND(E76*F76,0)</f>
        <v>15330</v>
      </c>
    </row>
    <row r="77" spans="1:7" ht="28" x14ac:dyDescent="0.3">
      <c r="B77" s="234" t="s">
        <v>206</v>
      </c>
      <c r="C77" s="235" t="s">
        <v>26</v>
      </c>
      <c r="D77" s="236" t="s">
        <v>203</v>
      </c>
      <c r="E77" s="237">
        <v>1</v>
      </c>
      <c r="F77" s="239">
        <v>8743</v>
      </c>
      <c r="G77" s="233">
        <f t="shared" si="4"/>
        <v>8743</v>
      </c>
    </row>
    <row r="78" spans="1:7" ht="43.5" customHeight="1" x14ac:dyDescent="0.3">
      <c r="B78" s="149" t="s">
        <v>204</v>
      </c>
      <c r="C78" s="200" t="s">
        <v>26</v>
      </c>
      <c r="D78" s="209" t="s">
        <v>205</v>
      </c>
      <c r="E78" s="237">
        <v>0.1</v>
      </c>
      <c r="F78" s="238">
        <v>143513</v>
      </c>
      <c r="G78" s="233">
        <f t="shared" si="4"/>
        <v>14351</v>
      </c>
    </row>
    <row r="79" spans="1:7" x14ac:dyDescent="0.3">
      <c r="B79" s="152" t="s">
        <v>42</v>
      </c>
      <c r="C79" s="200" t="s">
        <v>26</v>
      </c>
      <c r="D79" s="209" t="s">
        <v>5</v>
      </c>
      <c r="E79" s="237">
        <v>0.8</v>
      </c>
      <c r="F79" s="238">
        <v>1584</v>
      </c>
      <c r="G79" s="233">
        <f t="shared" si="4"/>
        <v>1267</v>
      </c>
    </row>
    <row r="80" spans="1:7" x14ac:dyDescent="0.3">
      <c r="B80" s="152" t="s">
        <v>49</v>
      </c>
      <c r="C80" s="200" t="s">
        <v>77</v>
      </c>
      <c r="D80" s="209" t="s">
        <v>47</v>
      </c>
      <c r="E80" s="240">
        <v>1.7999999999999999E-2</v>
      </c>
      <c r="F80" s="238">
        <v>156761</v>
      </c>
      <c r="G80" s="233">
        <f>ROUND(E80*F80,0)</f>
        <v>2822</v>
      </c>
    </row>
    <row r="81" spans="1:7" x14ac:dyDescent="0.3">
      <c r="B81" s="139"/>
      <c r="C81" s="139"/>
      <c r="D81" s="12"/>
      <c r="E81" s="12"/>
      <c r="F81" s="231"/>
      <c r="G81" s="232"/>
    </row>
    <row r="82" spans="1:7" x14ac:dyDescent="0.3">
      <c r="B82" s="139"/>
      <c r="C82" s="139"/>
      <c r="D82" s="12"/>
      <c r="E82" s="12"/>
      <c r="F82" s="231"/>
      <c r="G82" s="232"/>
    </row>
    <row r="83" spans="1:7" x14ac:dyDescent="0.3">
      <c r="G83" s="103"/>
    </row>
    <row r="84" spans="1:7" x14ac:dyDescent="0.3">
      <c r="A84" s="128" t="s">
        <v>30</v>
      </c>
      <c r="B84" s="129" t="s">
        <v>31</v>
      </c>
      <c r="C84" s="129" t="s">
        <v>32</v>
      </c>
      <c r="D84" s="129" t="s">
        <v>33</v>
      </c>
      <c r="E84" s="130" t="s">
        <v>34</v>
      </c>
      <c r="F84" s="131" t="s">
        <v>35</v>
      </c>
      <c r="G84" s="131" t="s">
        <v>36</v>
      </c>
    </row>
    <row r="85" spans="1:7" ht="28" x14ac:dyDescent="0.3">
      <c r="A85" s="133" t="s">
        <v>162</v>
      </c>
      <c r="B85" s="147" t="s">
        <v>198</v>
      </c>
      <c r="C85" s="133" t="s">
        <v>23</v>
      </c>
      <c r="D85" s="133" t="s">
        <v>20</v>
      </c>
      <c r="E85" s="133"/>
      <c r="F85" s="133"/>
      <c r="G85" s="148">
        <f>ROUND(SUM(G86:G88),0)</f>
        <v>26755</v>
      </c>
    </row>
    <row r="86" spans="1:7" x14ac:dyDescent="0.3">
      <c r="B86" s="199" t="s">
        <v>171</v>
      </c>
      <c r="C86" s="200" t="s">
        <v>75</v>
      </c>
      <c r="D86" s="150" t="s">
        <v>76</v>
      </c>
      <c r="E86" s="151">
        <v>0.13</v>
      </c>
      <c r="F86" s="153">
        <v>39307</v>
      </c>
      <c r="G86" s="159">
        <f>ROUND(E86*F86,0)</f>
        <v>5110</v>
      </c>
    </row>
    <row r="87" spans="1:7" x14ac:dyDescent="0.3">
      <c r="B87" s="186" t="s">
        <v>24</v>
      </c>
      <c r="C87" s="171" t="s">
        <v>25</v>
      </c>
      <c r="D87" s="160" t="s">
        <v>5</v>
      </c>
      <c r="E87" s="160">
        <v>0.25</v>
      </c>
      <c r="F87" s="138">
        <v>3501</v>
      </c>
      <c r="G87" s="159">
        <f t="shared" ref="G87:G88" si="5">ROUND(E87*F87,0)</f>
        <v>875</v>
      </c>
    </row>
    <row r="88" spans="1:7" x14ac:dyDescent="0.3">
      <c r="B88" s="229" t="s">
        <v>195</v>
      </c>
      <c r="C88" s="171" t="s">
        <v>26</v>
      </c>
      <c r="D88" s="160" t="s">
        <v>18</v>
      </c>
      <c r="E88" s="160">
        <v>5.0999999999999997E-2</v>
      </c>
      <c r="F88" s="159">
        <v>407259</v>
      </c>
      <c r="G88" s="159">
        <f t="shared" si="5"/>
        <v>20770</v>
      </c>
    </row>
    <row r="89" spans="1:7" x14ac:dyDescent="0.3">
      <c r="B89" s="257"/>
      <c r="C89" s="258"/>
      <c r="D89" s="259"/>
      <c r="E89" s="259"/>
      <c r="F89" s="231"/>
      <c r="G89" s="231"/>
    </row>
    <row r="90" spans="1:7" x14ac:dyDescent="0.3">
      <c r="B90" s="257"/>
      <c r="C90" s="258"/>
      <c r="D90" s="259"/>
      <c r="E90" s="259"/>
      <c r="F90" s="231"/>
      <c r="G90" s="231"/>
    </row>
    <row r="91" spans="1:7" x14ac:dyDescent="0.3">
      <c r="A91" s="128" t="s">
        <v>30</v>
      </c>
      <c r="B91" s="129" t="s">
        <v>31</v>
      </c>
      <c r="C91" s="129" t="s">
        <v>32</v>
      </c>
      <c r="D91" s="129" t="s">
        <v>33</v>
      </c>
      <c r="E91" s="130" t="s">
        <v>34</v>
      </c>
      <c r="F91" s="131" t="s">
        <v>35</v>
      </c>
      <c r="G91" s="131" t="s">
        <v>36</v>
      </c>
    </row>
    <row r="92" spans="1:7" ht="28" x14ac:dyDescent="0.3">
      <c r="A92" s="133" t="s">
        <v>170</v>
      </c>
      <c r="B92" s="147" t="s">
        <v>215</v>
      </c>
      <c r="C92" s="133" t="s">
        <v>23</v>
      </c>
      <c r="D92" s="133" t="s">
        <v>18</v>
      </c>
      <c r="E92" s="133"/>
      <c r="F92" s="133"/>
      <c r="G92" s="148">
        <f>ROUND(SUM(G93:G102),0)</f>
        <v>348436</v>
      </c>
    </row>
    <row r="93" spans="1:7" x14ac:dyDescent="0.3">
      <c r="B93" s="186" t="s">
        <v>56</v>
      </c>
      <c r="C93" s="171" t="s">
        <v>57</v>
      </c>
      <c r="D93" s="155" t="s">
        <v>18</v>
      </c>
      <c r="E93" s="155">
        <v>0.48</v>
      </c>
      <c r="F93" s="157">
        <v>506683</v>
      </c>
      <c r="G93" s="138">
        <f>ROUND(F93*E93,0)</f>
        <v>243208</v>
      </c>
    </row>
    <row r="94" spans="1:7" x14ac:dyDescent="0.3">
      <c r="B94" s="186" t="s">
        <v>160</v>
      </c>
      <c r="C94" s="171" t="s">
        <v>37</v>
      </c>
      <c r="D94" s="155" t="s">
        <v>38</v>
      </c>
      <c r="E94" s="151">
        <v>0.5</v>
      </c>
      <c r="F94" s="157">
        <v>64942</v>
      </c>
      <c r="G94" s="138">
        <f>ROUND(F94*E94,0)</f>
        <v>32471</v>
      </c>
    </row>
    <row r="95" spans="1:7" x14ac:dyDescent="0.3">
      <c r="B95" s="260" t="s">
        <v>214</v>
      </c>
      <c r="C95" s="171" t="s">
        <v>57</v>
      </c>
      <c r="D95" s="155" t="s">
        <v>62</v>
      </c>
      <c r="E95" s="151">
        <v>6.8</v>
      </c>
      <c r="F95" s="157">
        <v>5800</v>
      </c>
      <c r="G95" s="138">
        <f>ROUND(F95*E95,0)</f>
        <v>39440</v>
      </c>
    </row>
    <row r="96" spans="1:7" x14ac:dyDescent="0.3">
      <c r="B96" s="186" t="s">
        <v>49</v>
      </c>
      <c r="C96" s="171" t="s">
        <v>40</v>
      </c>
      <c r="D96" s="155" t="s">
        <v>47</v>
      </c>
      <c r="E96" s="155">
        <v>0.11</v>
      </c>
      <c r="F96" s="157">
        <v>156761</v>
      </c>
      <c r="G96" s="138">
        <f t="shared" ref="G96:G102" si="6">ROUND(F96*E96,0)</f>
        <v>17244</v>
      </c>
    </row>
    <row r="97" spans="1:7" x14ac:dyDescent="0.3">
      <c r="B97" s="186" t="s">
        <v>58</v>
      </c>
      <c r="C97" s="171" t="s">
        <v>40</v>
      </c>
      <c r="D97" s="155" t="s">
        <v>47</v>
      </c>
      <c r="E97" s="155">
        <v>7.0000000000000007E-2</v>
      </c>
      <c r="F97" s="157">
        <v>62065</v>
      </c>
      <c r="G97" s="138">
        <f t="shared" si="6"/>
        <v>4345</v>
      </c>
    </row>
    <row r="98" spans="1:7" x14ac:dyDescent="0.3">
      <c r="B98" s="186" t="s">
        <v>24</v>
      </c>
      <c r="C98" s="171" t="s">
        <v>25</v>
      </c>
      <c r="D98" s="155" t="s">
        <v>5</v>
      </c>
      <c r="E98" s="151">
        <v>0.03</v>
      </c>
      <c r="F98" s="138">
        <v>3501</v>
      </c>
      <c r="G98" s="138">
        <f t="shared" si="6"/>
        <v>105</v>
      </c>
    </row>
    <row r="99" spans="1:7" x14ac:dyDescent="0.3">
      <c r="B99" s="186" t="s">
        <v>42</v>
      </c>
      <c r="C99" s="171" t="s">
        <v>26</v>
      </c>
      <c r="D99" s="155" t="s">
        <v>5</v>
      </c>
      <c r="E99" s="155">
        <v>1.4</v>
      </c>
      <c r="F99" s="157">
        <v>1584</v>
      </c>
      <c r="G99" s="138">
        <f t="shared" si="6"/>
        <v>2218</v>
      </c>
    </row>
    <row r="100" spans="1:7" x14ac:dyDescent="0.3">
      <c r="B100" s="186" t="s">
        <v>27</v>
      </c>
      <c r="C100" s="171" t="s">
        <v>26</v>
      </c>
      <c r="D100" s="155" t="s">
        <v>28</v>
      </c>
      <c r="E100" s="155">
        <v>0.03</v>
      </c>
      <c r="F100" s="157">
        <v>4283</v>
      </c>
      <c r="G100" s="138">
        <f t="shared" si="6"/>
        <v>128</v>
      </c>
    </row>
    <row r="101" spans="1:7" x14ac:dyDescent="0.3">
      <c r="B101" s="186" t="s">
        <v>59</v>
      </c>
      <c r="C101" s="171" t="s">
        <v>26</v>
      </c>
      <c r="D101" s="155" t="s">
        <v>60</v>
      </c>
      <c r="E101" s="155">
        <v>1</v>
      </c>
      <c r="F101" s="157">
        <v>3875</v>
      </c>
      <c r="G101" s="138">
        <f t="shared" si="6"/>
        <v>3875</v>
      </c>
    </row>
    <row r="102" spans="1:7" x14ac:dyDescent="0.3">
      <c r="B102" s="186" t="s">
        <v>66</v>
      </c>
      <c r="C102" s="171" t="s">
        <v>26</v>
      </c>
      <c r="D102" s="155" t="s">
        <v>5</v>
      </c>
      <c r="E102" s="155">
        <v>0.33</v>
      </c>
      <c r="F102" s="157">
        <v>16371</v>
      </c>
      <c r="G102" s="138">
        <f t="shared" si="6"/>
        <v>5402</v>
      </c>
    </row>
    <row r="103" spans="1:7" x14ac:dyDescent="0.3">
      <c r="B103" s="257"/>
      <c r="C103" s="258"/>
      <c r="D103" s="259"/>
      <c r="E103" s="259"/>
      <c r="F103" s="231"/>
      <c r="G103" s="231"/>
    </row>
    <row r="104" spans="1:7" x14ac:dyDescent="0.3">
      <c r="B104" s="257"/>
      <c r="C104" s="258"/>
      <c r="D104" s="259"/>
      <c r="E104" s="259"/>
      <c r="F104" s="231"/>
      <c r="G104" s="231"/>
    </row>
    <row r="106" spans="1:7" x14ac:dyDescent="0.3">
      <c r="A106" s="128" t="s">
        <v>30</v>
      </c>
      <c r="B106" s="129" t="s">
        <v>31</v>
      </c>
      <c r="C106" s="129" t="s">
        <v>32</v>
      </c>
      <c r="D106" s="129" t="s">
        <v>33</v>
      </c>
      <c r="E106" s="130" t="s">
        <v>34</v>
      </c>
      <c r="F106" s="131" t="s">
        <v>35</v>
      </c>
      <c r="G106" s="131" t="s">
        <v>36</v>
      </c>
    </row>
    <row r="107" spans="1:7" x14ac:dyDescent="0.3">
      <c r="A107" s="133" t="s">
        <v>173</v>
      </c>
      <c r="B107" s="147" t="s">
        <v>163</v>
      </c>
      <c r="C107" s="133" t="s">
        <v>23</v>
      </c>
      <c r="D107" s="133" t="s">
        <v>146</v>
      </c>
      <c r="E107" s="133"/>
      <c r="F107" s="133"/>
      <c r="G107" s="148">
        <f>ROUND(SUM(G108:G110),0)</f>
        <v>6498</v>
      </c>
    </row>
    <row r="108" spans="1:7" x14ac:dyDescent="0.3">
      <c r="B108" s="152" t="s">
        <v>164</v>
      </c>
      <c r="C108" s="161" t="s">
        <v>37</v>
      </c>
      <c r="D108" s="151" t="s">
        <v>38</v>
      </c>
      <c r="E108" s="151">
        <v>0.5</v>
      </c>
      <c r="F108" s="159">
        <v>8545</v>
      </c>
      <c r="G108" s="188">
        <f>ROUND(E108*F108,0)</f>
        <v>4273</v>
      </c>
    </row>
    <row r="109" spans="1:7" x14ac:dyDescent="0.3">
      <c r="B109" s="186" t="s">
        <v>24</v>
      </c>
      <c r="C109" s="171" t="s">
        <v>25</v>
      </c>
      <c r="D109" s="155" t="s">
        <v>5</v>
      </c>
      <c r="E109" s="151">
        <v>0.5</v>
      </c>
      <c r="F109" s="138">
        <v>3501</v>
      </c>
      <c r="G109" s="138">
        <f t="shared" ref="G109" si="7">ROUND(F109*E109,0)</f>
        <v>1751</v>
      </c>
    </row>
    <row r="110" spans="1:7" x14ac:dyDescent="0.3">
      <c r="B110" s="152" t="s">
        <v>165</v>
      </c>
      <c r="C110" s="161" t="s">
        <v>26</v>
      </c>
      <c r="D110" s="151" t="s">
        <v>18</v>
      </c>
      <c r="E110" s="151">
        <v>0.5</v>
      </c>
      <c r="F110" s="159">
        <v>948</v>
      </c>
      <c r="G110" s="188">
        <f t="shared" ref="G110" si="8">ROUND(E110*F110,0)</f>
        <v>474</v>
      </c>
    </row>
    <row r="113" spans="1:7" x14ac:dyDescent="0.3">
      <c r="A113" s="128" t="s">
        <v>30</v>
      </c>
      <c r="B113" s="129" t="s">
        <v>31</v>
      </c>
      <c r="C113" s="129" t="s">
        <v>32</v>
      </c>
      <c r="D113" s="129" t="s">
        <v>33</v>
      </c>
      <c r="E113" s="130" t="s">
        <v>34</v>
      </c>
      <c r="F113" s="131" t="s">
        <v>35</v>
      </c>
      <c r="G113" s="131" t="s">
        <v>36</v>
      </c>
    </row>
    <row r="114" spans="1:7" ht="28" x14ac:dyDescent="0.3">
      <c r="A114" s="194" t="s">
        <v>200</v>
      </c>
      <c r="B114" s="195" t="s">
        <v>166</v>
      </c>
      <c r="C114" s="196" t="s">
        <v>23</v>
      </c>
      <c r="D114" s="196" t="s">
        <v>5</v>
      </c>
      <c r="E114" s="196"/>
      <c r="F114" s="196"/>
      <c r="G114" s="197">
        <f>ROUND(SUM(G115:G120),0)</f>
        <v>67693</v>
      </c>
    </row>
    <row r="115" spans="1:7" x14ac:dyDescent="0.3">
      <c r="A115" s="191"/>
      <c r="B115" s="192" t="s">
        <v>167</v>
      </c>
      <c r="C115" s="192" t="s">
        <v>37</v>
      </c>
      <c r="D115" s="192" t="s">
        <v>38</v>
      </c>
      <c r="E115" s="192">
        <v>0.3</v>
      </c>
      <c r="F115" s="138">
        <v>22217</v>
      </c>
      <c r="G115" s="193">
        <f>ROUND(E115*F115,0)</f>
        <v>6665</v>
      </c>
    </row>
    <row r="116" spans="1:7" x14ac:dyDescent="0.3">
      <c r="A116" s="191"/>
      <c r="B116" s="192" t="s">
        <v>49</v>
      </c>
      <c r="C116" s="192" t="s">
        <v>40</v>
      </c>
      <c r="D116" s="192" t="s">
        <v>47</v>
      </c>
      <c r="E116" s="192">
        <v>1E-3</v>
      </c>
      <c r="F116" s="193">
        <v>138578</v>
      </c>
      <c r="G116" s="193">
        <f t="shared" ref="G116:G120" si="9">ROUND(E116*F116,0)</f>
        <v>139</v>
      </c>
    </row>
    <row r="117" spans="1:7" x14ac:dyDescent="0.3">
      <c r="A117" s="191"/>
      <c r="B117" s="192" t="s">
        <v>24</v>
      </c>
      <c r="C117" s="192" t="s">
        <v>25</v>
      </c>
      <c r="D117" s="192" t="s">
        <v>5</v>
      </c>
      <c r="E117" s="192">
        <v>0.02</v>
      </c>
      <c r="F117" s="193">
        <v>2679</v>
      </c>
      <c r="G117" s="193">
        <f t="shared" si="9"/>
        <v>54</v>
      </c>
    </row>
    <row r="118" spans="1:7" x14ac:dyDescent="0.3">
      <c r="A118" s="191"/>
      <c r="B118" s="192" t="s">
        <v>42</v>
      </c>
      <c r="C118" s="192" t="s">
        <v>26</v>
      </c>
      <c r="D118" s="192" t="s">
        <v>5</v>
      </c>
      <c r="E118" s="192">
        <v>4</v>
      </c>
      <c r="F118" s="193">
        <v>1402</v>
      </c>
      <c r="G118" s="193">
        <f t="shared" si="9"/>
        <v>5608</v>
      </c>
    </row>
    <row r="119" spans="1:7" x14ac:dyDescent="0.3">
      <c r="A119" s="191"/>
      <c r="B119" s="192" t="s">
        <v>168</v>
      </c>
      <c r="C119" s="192" t="s">
        <v>26</v>
      </c>
      <c r="D119" s="192" t="s">
        <v>62</v>
      </c>
      <c r="E119" s="192">
        <v>0.1</v>
      </c>
      <c r="F119" s="193">
        <v>2273</v>
      </c>
      <c r="G119" s="193">
        <f t="shared" si="9"/>
        <v>227</v>
      </c>
    </row>
    <row r="120" spans="1:7" ht="30" customHeight="1" x14ac:dyDescent="0.3">
      <c r="A120" s="191"/>
      <c r="B120" s="198" t="s">
        <v>169</v>
      </c>
      <c r="C120" s="192" t="s">
        <v>26</v>
      </c>
      <c r="D120" s="192" t="s">
        <v>5</v>
      </c>
      <c r="E120" s="192">
        <v>1</v>
      </c>
      <c r="F120" s="193">
        <v>55000</v>
      </c>
      <c r="G120" s="193">
        <f t="shared" si="9"/>
        <v>55000</v>
      </c>
    </row>
    <row r="121" spans="1:7" x14ac:dyDescent="0.3">
      <c r="B121" s="2"/>
      <c r="C121" s="2"/>
      <c r="D121" s="2"/>
      <c r="E121" s="2"/>
      <c r="F121" s="2"/>
      <c r="G121" s="2"/>
    </row>
    <row r="122" spans="1:7" x14ac:dyDescent="0.3">
      <c r="B122" s="2"/>
      <c r="C122" s="2"/>
      <c r="D122" s="2"/>
      <c r="E122" s="2"/>
      <c r="F122" s="2"/>
      <c r="G122" s="2"/>
    </row>
    <row r="123" spans="1:7" x14ac:dyDescent="0.3">
      <c r="A123" s="201" t="s">
        <v>30</v>
      </c>
      <c r="B123" s="129" t="s">
        <v>31</v>
      </c>
      <c r="C123" s="129" t="s">
        <v>32</v>
      </c>
      <c r="D123" s="129" t="s">
        <v>33</v>
      </c>
      <c r="E123" s="130" t="s">
        <v>34</v>
      </c>
      <c r="F123" s="131" t="s">
        <v>35</v>
      </c>
      <c r="G123" s="131" t="s">
        <v>36</v>
      </c>
    </row>
    <row r="124" spans="1:7" ht="42" x14ac:dyDescent="0.3">
      <c r="A124" s="133" t="s">
        <v>213</v>
      </c>
      <c r="B124" s="202" t="s">
        <v>172</v>
      </c>
      <c r="C124" s="203" t="s">
        <v>23</v>
      </c>
      <c r="D124" s="203" t="s">
        <v>5</v>
      </c>
      <c r="E124" s="204"/>
      <c r="F124" s="205"/>
      <c r="G124" s="206">
        <f>+G125</f>
        <v>1012306</v>
      </c>
    </row>
    <row r="125" spans="1:7" ht="42" x14ac:dyDescent="0.3">
      <c r="A125" s="207" t="s">
        <v>131</v>
      </c>
      <c r="B125" s="208" t="s">
        <v>172</v>
      </c>
      <c r="C125" s="151" t="s">
        <v>26</v>
      </c>
      <c r="D125" s="151" t="s">
        <v>5</v>
      </c>
      <c r="E125" s="151">
        <v>1</v>
      </c>
      <c r="F125" s="209">
        <v>1012306</v>
      </c>
      <c r="G125" s="209">
        <f>ROUND(E125*F125,0)</f>
        <v>1012306</v>
      </c>
    </row>
  </sheetData>
  <mergeCells count="5">
    <mergeCell ref="A1:C1"/>
    <mergeCell ref="D1:G1"/>
    <mergeCell ref="B2:E2"/>
    <mergeCell ref="B4:G4"/>
    <mergeCell ref="B39:G39"/>
  </mergeCells>
  <conditionalFormatting sqref="A2:A6">
    <cfRule type="cellIs" dxfId="2" priority="2" stopIfTrue="1" operator="equal">
      <formula>"ESCRIBA AQUÍ EL NOMBRE DE LA OBRA"</formula>
    </cfRule>
  </conditionalFormatting>
  <conditionalFormatting sqref="A39">
    <cfRule type="cellIs" dxfId="1" priority="1" stopIfTrue="1" operator="equal">
      <formula>"ESCRIBA AQUÍ EL NOMBRE DE LA OBRA"</formula>
    </cfRule>
  </conditionalFormatting>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31"/>
  <sheetViews>
    <sheetView zoomScaleNormal="100" zoomScaleSheetLayoutView="90" zoomScalePageLayoutView="85" workbookViewId="0">
      <selection activeCell="B11" sqref="B11"/>
    </sheetView>
  </sheetViews>
  <sheetFormatPr baseColWidth="10" defaultColWidth="11.453125" defaultRowHeight="12.5" x14ac:dyDescent="0.35"/>
  <cols>
    <col min="1" max="1" width="11.453125" style="42"/>
    <col min="2" max="2" width="40.26953125" style="42" bestFit="1" customWidth="1"/>
    <col min="3" max="3" width="8" style="42" bestFit="1" customWidth="1"/>
    <col min="4" max="4" width="10.453125" style="46" bestFit="1" customWidth="1"/>
    <col min="5" max="5" width="19.1796875" style="42" bestFit="1" customWidth="1"/>
    <col min="6" max="6" width="15.54296875" style="46" customWidth="1"/>
    <col min="7" max="7" width="12.453125" style="78" bestFit="1" customWidth="1"/>
    <col min="8" max="8" width="7.81640625" style="78" customWidth="1"/>
    <col min="9" max="9" width="17.7265625" style="42" customWidth="1"/>
    <col min="10" max="10" width="11.26953125" style="79" bestFit="1" customWidth="1"/>
    <col min="11" max="11" width="18.1796875" style="42" bestFit="1" customWidth="1"/>
    <col min="12" max="12" width="15.453125" style="42" customWidth="1"/>
    <col min="13" max="13" width="17.1796875" style="42" bestFit="1" customWidth="1"/>
    <col min="14" max="16" width="14.54296875" style="42" bestFit="1" customWidth="1"/>
    <col min="17" max="16384" width="11.453125" style="42"/>
  </cols>
  <sheetData>
    <row r="1" spans="1:12" s="41" customFormat="1" ht="52.5" customHeight="1" thickBot="1" x14ac:dyDescent="0.4">
      <c r="A1" s="261" t="s">
        <v>79</v>
      </c>
      <c r="B1" s="262"/>
      <c r="C1" s="262"/>
      <c r="D1" s="262"/>
      <c r="E1" s="262"/>
      <c r="F1" s="263"/>
      <c r="G1" s="310"/>
      <c r="H1" s="311"/>
      <c r="I1" s="311"/>
      <c r="J1" s="312"/>
    </row>
    <row r="2" spans="1:12" s="41" customFormat="1" ht="52.5" customHeight="1" thickBot="1" x14ac:dyDescent="0.4">
      <c r="A2" s="20" t="s">
        <v>1</v>
      </c>
      <c r="B2" s="313" t="str">
        <f>+PRESUPUESTO!B2</f>
        <v>"CONTRATAR EL SUMINISTRO E INSTALACION DE 2 GIMNASIOS BIOSALUDABLES Y 2 PARQUES INFANTILES PARA EL MEJORAMIENTO DE LOS ESCENARIOS DEPORTIVOS EN EL MUNICIPIO DE CHINCHINÁ- CALDAS”</v>
      </c>
      <c r="C2" s="314"/>
      <c r="D2" s="314"/>
      <c r="E2" s="314"/>
      <c r="F2" s="314"/>
      <c r="G2" s="314"/>
      <c r="H2" s="319"/>
      <c r="I2" s="14" t="s">
        <v>2</v>
      </c>
      <c r="J2" s="80">
        <f>+PRESUPUESTO!H2</f>
        <v>45030</v>
      </c>
    </row>
    <row r="3" spans="1:12" s="41" customFormat="1" ht="16" thickBot="1" x14ac:dyDescent="0.4">
      <c r="A3" s="326" t="s">
        <v>110</v>
      </c>
      <c r="B3" s="327"/>
      <c r="C3" s="327"/>
      <c r="D3" s="327"/>
      <c r="E3" s="327"/>
      <c r="F3" s="327"/>
      <c r="G3" s="327"/>
      <c r="H3" s="327"/>
      <c r="I3" s="327"/>
      <c r="J3" s="328"/>
    </row>
    <row r="4" spans="1:12" ht="7.5" customHeight="1" x14ac:dyDescent="0.35">
      <c r="D4" s="43"/>
      <c r="E4" s="44"/>
      <c r="F4" s="43"/>
      <c r="G4" s="43"/>
      <c r="H4" s="43"/>
      <c r="I4" s="44"/>
      <c r="J4" s="45"/>
      <c r="K4" s="44"/>
      <c r="L4" s="44"/>
    </row>
    <row r="5" spans="1:12" ht="13" x14ac:dyDescent="0.35">
      <c r="A5" s="44" t="s">
        <v>111</v>
      </c>
      <c r="B5" s="44"/>
      <c r="C5" s="46"/>
      <c r="D5" s="47"/>
      <c r="E5" s="47">
        <f>+PRESUPUESTO!H41</f>
        <v>103542524</v>
      </c>
      <c r="G5" s="48"/>
      <c r="H5" s="48"/>
      <c r="I5" s="44"/>
      <c r="J5" s="45"/>
      <c r="K5" s="44"/>
      <c r="L5" s="44"/>
    </row>
    <row r="6" spans="1:12" ht="13" x14ac:dyDescent="0.35">
      <c r="A6" s="44" t="s">
        <v>112</v>
      </c>
      <c r="B6" s="44"/>
      <c r="C6" s="49"/>
      <c r="D6" s="249">
        <v>1.5</v>
      </c>
      <c r="E6" s="50" t="s">
        <v>113</v>
      </c>
      <c r="G6" s="49"/>
      <c r="H6" s="48"/>
      <c r="I6" s="44"/>
      <c r="J6" s="45"/>
      <c r="K6" s="44"/>
      <c r="L6" s="44"/>
    </row>
    <row r="7" spans="1:12" ht="13" x14ac:dyDescent="0.35">
      <c r="A7" s="44" t="s">
        <v>144</v>
      </c>
      <c r="B7" s="44"/>
      <c r="C7" s="49"/>
      <c r="D7" s="51"/>
      <c r="E7" s="52">
        <v>0.28299999999999997</v>
      </c>
      <c r="G7" s="49"/>
      <c r="H7" s="48"/>
      <c r="I7" s="44"/>
      <c r="J7" s="45"/>
      <c r="K7" s="44"/>
      <c r="L7" s="44"/>
    </row>
    <row r="8" spans="1:12" ht="7.5" customHeight="1" x14ac:dyDescent="0.35">
      <c r="B8" s="44"/>
      <c r="C8" s="44"/>
      <c r="D8" s="43"/>
      <c r="E8" s="44"/>
      <c r="F8" s="43"/>
      <c r="G8" s="43"/>
      <c r="H8" s="43"/>
      <c r="I8" s="44"/>
      <c r="J8" s="45"/>
      <c r="K8" s="44"/>
      <c r="L8" s="44"/>
    </row>
    <row r="9" spans="1:12" ht="39" x14ac:dyDescent="0.35">
      <c r="A9" s="88" t="s">
        <v>114</v>
      </c>
      <c r="B9" s="89" t="s">
        <v>115</v>
      </c>
      <c r="C9" s="89" t="s">
        <v>33</v>
      </c>
      <c r="D9" s="88" t="s">
        <v>116</v>
      </c>
      <c r="E9" s="90" t="s">
        <v>117</v>
      </c>
      <c r="F9" s="88" t="s">
        <v>118</v>
      </c>
      <c r="G9" s="88" t="s">
        <v>119</v>
      </c>
      <c r="H9" s="88" t="s">
        <v>113</v>
      </c>
      <c r="I9" s="90" t="s">
        <v>120</v>
      </c>
      <c r="J9" s="91" t="s">
        <v>121</v>
      </c>
      <c r="K9" s="44"/>
      <c r="L9" s="44"/>
    </row>
    <row r="10" spans="1:12" s="54" customFormat="1" ht="13" x14ac:dyDescent="0.35">
      <c r="A10" s="88">
        <v>1</v>
      </c>
      <c r="B10" s="320" t="s">
        <v>122</v>
      </c>
      <c r="C10" s="321"/>
      <c r="D10" s="321"/>
      <c r="E10" s="321"/>
      <c r="F10" s="321"/>
      <c r="G10" s="321"/>
      <c r="H10" s="322"/>
      <c r="I10" s="92">
        <f>SUM(I11:I12)</f>
        <v>7163290.0000000009</v>
      </c>
      <c r="J10" s="93">
        <f>SUM(J11:J12)</f>
        <v>6.9182107247066929E-2</v>
      </c>
      <c r="K10" s="53"/>
    </row>
    <row r="11" spans="1:12" s="54" customFormat="1" x14ac:dyDescent="0.35">
      <c r="A11" s="55">
        <v>1.1000000000000001</v>
      </c>
      <c r="B11" s="56" t="s">
        <v>147</v>
      </c>
      <c r="C11" s="57" t="s">
        <v>123</v>
      </c>
      <c r="D11" s="58">
        <v>1</v>
      </c>
      <c r="E11" s="59">
        <v>3800000</v>
      </c>
      <c r="F11" s="60">
        <f>+'FACTOR PRESTACIONAL'!$C$27</f>
        <v>0.64673333333333349</v>
      </c>
      <c r="G11" s="61">
        <v>0.5</v>
      </c>
      <c r="H11" s="250">
        <f>+D6</f>
        <v>1.5</v>
      </c>
      <c r="I11" s="59">
        <f>(E11*(100%+F11)*G11)*H11</f>
        <v>4693190.0000000009</v>
      </c>
      <c r="J11" s="62">
        <f>+I11/$E$5</f>
        <v>4.5326208196354197E-2</v>
      </c>
    </row>
    <row r="12" spans="1:12" s="54" customFormat="1" x14ac:dyDescent="0.25">
      <c r="A12" s="55">
        <v>1.4</v>
      </c>
      <c r="B12" s="21" t="s">
        <v>80</v>
      </c>
      <c r="C12" s="57" t="s">
        <v>123</v>
      </c>
      <c r="D12" s="58">
        <v>1</v>
      </c>
      <c r="E12" s="59">
        <v>2000000</v>
      </c>
      <c r="F12" s="60">
        <f>+'FACTOR PRESTACIONAL'!$C$27</f>
        <v>0.64673333333333349</v>
      </c>
      <c r="G12" s="61">
        <v>0.5</v>
      </c>
      <c r="H12" s="250">
        <f>+D6</f>
        <v>1.5</v>
      </c>
      <c r="I12" s="59">
        <f t="shared" ref="I12" si="0">(E12*(100%+F12)*G12)*H12</f>
        <v>2470100</v>
      </c>
      <c r="J12" s="62">
        <f>+I12/$E$5</f>
        <v>2.3855899050712729E-2</v>
      </c>
    </row>
    <row r="13" spans="1:12" s="185" customFormat="1" ht="12.75" customHeight="1" x14ac:dyDescent="0.35">
      <c r="A13" s="88">
        <v>2</v>
      </c>
      <c r="B13" s="320" t="s">
        <v>124</v>
      </c>
      <c r="C13" s="321"/>
      <c r="D13" s="321"/>
      <c r="E13" s="321"/>
      <c r="F13" s="321"/>
      <c r="G13" s="321"/>
      <c r="H13" s="322"/>
      <c r="I13" s="92">
        <f>SUM(I14:I14)</f>
        <v>300000</v>
      </c>
      <c r="J13" s="93">
        <f>SUM(J14:J14)</f>
        <v>2.8973603154584101E-3</v>
      </c>
      <c r="K13" s="53"/>
    </row>
    <row r="14" spans="1:12" s="54" customFormat="1" x14ac:dyDescent="0.35">
      <c r="A14" s="55">
        <v>2.1</v>
      </c>
      <c r="B14" s="56" t="s">
        <v>126</v>
      </c>
      <c r="C14" s="57" t="s">
        <v>125</v>
      </c>
      <c r="D14" s="58">
        <v>1</v>
      </c>
      <c r="E14" s="59">
        <v>200000</v>
      </c>
      <c r="F14" s="58"/>
      <c r="G14" s="61"/>
      <c r="H14" s="250">
        <f>+D6</f>
        <v>1.5</v>
      </c>
      <c r="I14" s="59">
        <f>+H14*E14*D14</f>
        <v>300000</v>
      </c>
      <c r="J14" s="62">
        <f>+I14/$E$5</f>
        <v>2.8973603154584101E-3</v>
      </c>
      <c r="K14" s="53"/>
    </row>
    <row r="15" spans="1:12" s="54" customFormat="1" x14ac:dyDescent="0.35">
      <c r="A15" s="55"/>
      <c r="B15" s="64"/>
      <c r="C15" s="65"/>
      <c r="D15" s="66"/>
      <c r="E15" s="67"/>
      <c r="F15" s="66"/>
      <c r="G15" s="68"/>
      <c r="H15" s="69"/>
      <c r="I15" s="59"/>
      <c r="J15" s="62"/>
      <c r="K15" s="63"/>
    </row>
    <row r="16" spans="1:12" s="185" customFormat="1" ht="12.75" customHeight="1" x14ac:dyDescent="0.35">
      <c r="A16" s="88">
        <v>3</v>
      </c>
      <c r="B16" s="320" t="s">
        <v>127</v>
      </c>
      <c r="C16" s="321"/>
      <c r="D16" s="321"/>
      <c r="E16" s="321"/>
      <c r="F16" s="321"/>
      <c r="G16" s="321"/>
      <c r="H16" s="322"/>
      <c r="I16" s="94">
        <f>SUM(I17:I26)</f>
        <v>21752296.198399998</v>
      </c>
      <c r="J16" s="95">
        <f>SUM(J17:J26)</f>
        <v>0.1567607994412035</v>
      </c>
      <c r="K16" s="53"/>
    </row>
    <row r="17" spans="1:12" s="54" customFormat="1" x14ac:dyDescent="0.35">
      <c r="A17" s="55">
        <v>3.1</v>
      </c>
      <c r="B17" s="64" t="s">
        <v>128</v>
      </c>
      <c r="C17" s="57" t="s">
        <v>81</v>
      </c>
      <c r="D17" s="70">
        <v>2.0000000000000001E-4</v>
      </c>
      <c r="E17" s="71">
        <f>+PRESUPUESTO!$H$48</f>
        <v>138022184</v>
      </c>
      <c r="F17" s="58"/>
      <c r="G17" s="61"/>
      <c r="H17" s="58"/>
      <c r="I17" s="59">
        <f t="shared" ref="I17:I26" si="1">+E17*D17</f>
        <v>27604.436800000003</v>
      </c>
      <c r="J17" s="62">
        <f>+I17/$E$5</f>
        <v>2.6659999904966587E-4</v>
      </c>
      <c r="K17" s="63"/>
    </row>
    <row r="18" spans="1:12" s="54" customFormat="1" x14ac:dyDescent="0.35">
      <c r="A18" s="55">
        <f>A17+0.1</f>
        <v>3.2</v>
      </c>
      <c r="B18" s="64" t="s">
        <v>129</v>
      </c>
      <c r="C18" s="57" t="s">
        <v>81</v>
      </c>
      <c r="D18" s="70">
        <v>1.1999999999999999E-3</v>
      </c>
      <c r="E18" s="71">
        <f>+PRESUPUESTO!$H$48</f>
        <v>138022184</v>
      </c>
      <c r="F18" s="58"/>
      <c r="G18" s="61"/>
      <c r="H18" s="58"/>
      <c r="I18" s="59">
        <f t="shared" si="1"/>
        <v>165626.62079999998</v>
      </c>
      <c r="J18" s="62">
        <f t="shared" ref="J18:J26" si="2">+I18/$E$5</f>
        <v>1.5995999942979946E-3</v>
      </c>
      <c r="K18" s="63"/>
    </row>
    <row r="19" spans="1:12" s="54" customFormat="1" ht="25" x14ac:dyDescent="0.35">
      <c r="A19" s="55">
        <f t="shared" ref="A19:A26" si="3">A18+0.1</f>
        <v>3.3000000000000003</v>
      </c>
      <c r="B19" s="64" t="s">
        <v>130</v>
      </c>
      <c r="C19" s="57" t="s">
        <v>81</v>
      </c>
      <c r="D19" s="70">
        <v>2.0000000000000001E-4</v>
      </c>
      <c r="E19" s="71">
        <f>+PRESUPUESTO!$H$48</f>
        <v>138022184</v>
      </c>
      <c r="F19" s="58"/>
      <c r="G19" s="61"/>
      <c r="H19" s="58"/>
      <c r="I19" s="59">
        <f t="shared" si="1"/>
        <v>27604.436800000003</v>
      </c>
      <c r="J19" s="62">
        <f t="shared" si="2"/>
        <v>2.6659999904966587E-4</v>
      </c>
      <c r="K19" s="63"/>
      <c r="L19" s="54" t="s">
        <v>131</v>
      </c>
    </row>
    <row r="20" spans="1:12" s="54" customFormat="1" x14ac:dyDescent="0.35">
      <c r="A20" s="55">
        <f t="shared" si="3"/>
        <v>3.4000000000000004</v>
      </c>
      <c r="B20" s="64" t="s">
        <v>132</v>
      </c>
      <c r="C20" s="57" t="s">
        <v>81</v>
      </c>
      <c r="D20" s="70">
        <v>1E-3</v>
      </c>
      <c r="E20" s="71">
        <f>+PRESUPUESTO!$H$48</f>
        <v>138022184</v>
      </c>
      <c r="F20" s="58"/>
      <c r="G20" s="61"/>
      <c r="H20" s="58"/>
      <c r="I20" s="59">
        <f t="shared" si="1"/>
        <v>138022.18400000001</v>
      </c>
      <c r="J20" s="62">
        <f t="shared" si="2"/>
        <v>1.3329999952483291E-3</v>
      </c>
      <c r="K20" s="63"/>
    </row>
    <row r="21" spans="1:12" s="54" customFormat="1" x14ac:dyDescent="0.35">
      <c r="A21" s="55"/>
      <c r="B21" s="64" t="s">
        <v>133</v>
      </c>
      <c r="C21" s="57" t="s">
        <v>81</v>
      </c>
      <c r="D21" s="70">
        <v>0.04</v>
      </c>
      <c r="E21" s="71">
        <f>+PRESUPUESTO!$H$48</f>
        <v>138022184</v>
      </c>
      <c r="F21" s="58"/>
      <c r="G21" s="61"/>
      <c r="H21" s="58"/>
      <c r="I21" s="59">
        <f t="shared" si="1"/>
        <v>5520887.3600000003</v>
      </c>
      <c r="J21" s="62"/>
      <c r="K21" s="63"/>
    </row>
    <row r="22" spans="1:12" s="54" customFormat="1" x14ac:dyDescent="0.35">
      <c r="A22" s="55">
        <f>A20+0.1</f>
        <v>3.5000000000000004</v>
      </c>
      <c r="B22" s="64" t="s">
        <v>134</v>
      </c>
      <c r="C22" s="57" t="s">
        <v>81</v>
      </c>
      <c r="D22" s="70">
        <v>1.4999999999999999E-2</v>
      </c>
      <c r="E22" s="71">
        <f>+PRESUPUESTO!$H$48</f>
        <v>138022184</v>
      </c>
      <c r="F22" s="58"/>
      <c r="G22" s="61"/>
      <c r="H22" s="58"/>
      <c r="I22" s="59">
        <f t="shared" si="1"/>
        <v>2070332.76</v>
      </c>
      <c r="J22" s="62">
        <f t="shared" si="2"/>
        <v>1.9994999928724937E-2</v>
      </c>
      <c r="K22" s="63"/>
    </row>
    <row r="23" spans="1:12" s="54" customFormat="1" x14ac:dyDescent="0.35">
      <c r="A23" s="55">
        <f t="shared" si="3"/>
        <v>3.6000000000000005</v>
      </c>
      <c r="B23" s="64" t="s">
        <v>135</v>
      </c>
      <c r="C23" s="57" t="s">
        <v>81</v>
      </c>
      <c r="D23" s="70">
        <v>0.02</v>
      </c>
      <c r="E23" s="71">
        <f>+PRESUPUESTO!$H$48</f>
        <v>138022184</v>
      </c>
      <c r="F23" s="58"/>
      <c r="G23" s="61"/>
      <c r="H23" s="58"/>
      <c r="I23" s="59">
        <f t="shared" si="1"/>
        <v>2760443.68</v>
      </c>
      <c r="J23" s="62">
        <f t="shared" si="2"/>
        <v>2.6659999904966585E-2</v>
      </c>
      <c r="K23" s="63"/>
    </row>
    <row r="24" spans="1:12" s="54" customFormat="1" x14ac:dyDescent="0.35">
      <c r="A24" s="55">
        <f t="shared" si="3"/>
        <v>3.7000000000000006</v>
      </c>
      <c r="B24" s="64" t="s">
        <v>136</v>
      </c>
      <c r="C24" s="57" t="s">
        <v>81</v>
      </c>
      <c r="D24" s="70">
        <v>0.05</v>
      </c>
      <c r="E24" s="71">
        <f>+PRESUPUESTO!$H$48</f>
        <v>138022184</v>
      </c>
      <c r="F24" s="58"/>
      <c r="G24" s="61"/>
      <c r="H24" s="58"/>
      <c r="I24" s="59">
        <f t="shared" si="1"/>
        <v>6901109.2000000002</v>
      </c>
      <c r="J24" s="62">
        <f t="shared" si="2"/>
        <v>6.6649999762416451E-2</v>
      </c>
      <c r="K24" s="63"/>
    </row>
    <row r="25" spans="1:12" s="54" customFormat="1" x14ac:dyDescent="0.35">
      <c r="A25" s="55">
        <f t="shared" si="3"/>
        <v>3.8000000000000007</v>
      </c>
      <c r="B25" s="64" t="s">
        <v>137</v>
      </c>
      <c r="C25" s="57" t="s">
        <v>81</v>
      </c>
      <c r="D25" s="70">
        <v>0.01</v>
      </c>
      <c r="E25" s="71">
        <f>+PRESUPUESTO!$H$48</f>
        <v>138022184</v>
      </c>
      <c r="F25" s="58"/>
      <c r="G25" s="61"/>
      <c r="H25" s="58"/>
      <c r="I25" s="59">
        <f t="shared" si="1"/>
        <v>1380221.84</v>
      </c>
      <c r="J25" s="62">
        <f t="shared" si="2"/>
        <v>1.3329999952483292E-2</v>
      </c>
      <c r="K25" s="63"/>
    </row>
    <row r="26" spans="1:12" s="54" customFormat="1" x14ac:dyDescent="0.35">
      <c r="A26" s="55">
        <f t="shared" si="3"/>
        <v>3.9000000000000008</v>
      </c>
      <c r="B26" s="64" t="s">
        <v>138</v>
      </c>
      <c r="C26" s="57" t="s">
        <v>81</v>
      </c>
      <c r="D26" s="70">
        <v>0.02</v>
      </c>
      <c r="E26" s="71">
        <f>+PRESUPUESTO!$H$48</f>
        <v>138022184</v>
      </c>
      <c r="F26" s="58"/>
      <c r="G26" s="61"/>
      <c r="H26" s="58"/>
      <c r="I26" s="59">
        <f t="shared" si="1"/>
        <v>2760443.68</v>
      </c>
      <c r="J26" s="62">
        <f t="shared" si="2"/>
        <v>2.6659999904966585E-2</v>
      </c>
      <c r="K26" s="63"/>
    </row>
    <row r="27" spans="1:12" s="73" customFormat="1" ht="13" x14ac:dyDescent="0.35">
      <c r="A27" s="88" t="s">
        <v>139</v>
      </c>
      <c r="B27" s="318" t="s">
        <v>140</v>
      </c>
      <c r="C27" s="318"/>
      <c r="D27" s="318"/>
      <c r="E27" s="318"/>
      <c r="F27" s="318"/>
      <c r="G27" s="318"/>
      <c r="H27" s="318"/>
      <c r="I27" s="96">
        <f>+I10+I13+I16</f>
        <v>29215586.198399998</v>
      </c>
      <c r="J27" s="97">
        <f>+I27/$E$5</f>
        <v>0.28216026681366196</v>
      </c>
      <c r="K27" s="72"/>
      <c r="L27" s="72"/>
    </row>
    <row r="28" spans="1:12" s="73" customFormat="1" ht="13" x14ac:dyDescent="0.35">
      <c r="A28" s="88" t="s">
        <v>139</v>
      </c>
      <c r="B28" s="323" t="s">
        <v>141</v>
      </c>
      <c r="C28" s="324"/>
      <c r="D28" s="324"/>
      <c r="E28" s="324"/>
      <c r="F28" s="324"/>
      <c r="G28" s="324"/>
      <c r="H28" s="325"/>
      <c r="I28" s="96">
        <f>ROUND(E5*J28,2)</f>
        <v>29302534.289999999</v>
      </c>
      <c r="J28" s="97">
        <v>0.28299999999999997</v>
      </c>
      <c r="K28" s="72"/>
      <c r="L28" s="72"/>
    </row>
    <row r="29" spans="1:12" ht="13" x14ac:dyDescent="0.35">
      <c r="A29" s="88" t="s">
        <v>142</v>
      </c>
      <c r="B29" s="318" t="s">
        <v>12</v>
      </c>
      <c r="C29" s="318"/>
      <c r="D29" s="318"/>
      <c r="E29" s="318"/>
      <c r="F29" s="318"/>
      <c r="G29" s="318"/>
      <c r="H29" s="318"/>
      <c r="I29" s="96">
        <f>+ROUND(J29*E5,2)</f>
        <v>5177126.2</v>
      </c>
      <c r="J29" s="98">
        <v>0.05</v>
      </c>
    </row>
    <row r="30" spans="1:12" ht="13" x14ac:dyDescent="0.35">
      <c r="A30" s="88"/>
      <c r="B30" s="318" t="s">
        <v>143</v>
      </c>
      <c r="C30" s="318"/>
      <c r="D30" s="318"/>
      <c r="E30" s="318"/>
      <c r="F30" s="318"/>
      <c r="G30" s="318"/>
      <c r="H30" s="318"/>
      <c r="I30" s="96">
        <f>SUM(I28:I29)</f>
        <v>34479660.490000002</v>
      </c>
      <c r="J30" s="98">
        <f>SUM(J28:J29)</f>
        <v>0.33299999999999996</v>
      </c>
    </row>
    <row r="31" spans="1:12" ht="13" x14ac:dyDescent="0.35">
      <c r="A31" s="74"/>
      <c r="B31" s="75"/>
      <c r="C31" s="75"/>
      <c r="D31" s="75"/>
      <c r="E31" s="75"/>
      <c r="F31" s="75"/>
      <c r="G31" s="75"/>
      <c r="H31" s="75"/>
      <c r="I31" s="76"/>
      <c r="J31" s="77"/>
    </row>
  </sheetData>
  <mergeCells count="11">
    <mergeCell ref="B30:H30"/>
    <mergeCell ref="A1:F1"/>
    <mergeCell ref="G1:J1"/>
    <mergeCell ref="B2:H2"/>
    <mergeCell ref="B16:H16"/>
    <mergeCell ref="B27:H27"/>
    <mergeCell ref="B28:H28"/>
    <mergeCell ref="B29:H29"/>
    <mergeCell ref="A3:J3"/>
    <mergeCell ref="B10:H10"/>
    <mergeCell ref="B13:H13"/>
  </mergeCells>
  <conditionalFormatting sqref="A2">
    <cfRule type="cellIs" dxfId="0" priority="1" stopIfTrue="1" operator="equal">
      <formula>"ESCRIBA AQUÍ EL NOMBRE DE LA OBRA"</formula>
    </cfRule>
  </conditionalFormatting>
  <printOptions horizontalCentered="1"/>
  <pageMargins left="0.97" right="0.62992125984251968" top="0.51181102362204722" bottom="0.37" header="0.31496062992125984" footer="0.7"/>
  <pageSetup paperSize="32767" orientation="landscape" r:id="rId1"/>
  <headerFooter alignWithMargins="0">
    <oddHeader>&amp;C&amp;"-,Negrita"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S29"/>
  <sheetViews>
    <sheetView workbookViewId="0">
      <selection activeCell="D28" sqref="D28"/>
    </sheetView>
  </sheetViews>
  <sheetFormatPr baseColWidth="10" defaultColWidth="11.453125" defaultRowHeight="12.5" x14ac:dyDescent="0.25"/>
  <cols>
    <col min="1" max="1" width="28.81640625" style="26" customWidth="1"/>
    <col min="2" max="2" width="14" style="27" bestFit="1" customWidth="1"/>
    <col min="3" max="4" width="11.453125" style="27"/>
    <col min="5" max="5" width="11.81640625" style="27" customWidth="1"/>
    <col min="6" max="7" width="11.453125" style="27"/>
    <col min="8" max="8" width="17.81640625" style="27" customWidth="1"/>
    <col min="9" max="9" width="11.453125" style="27"/>
    <col min="10" max="11" width="12" style="27" bestFit="1" customWidth="1"/>
    <col min="12" max="12" width="15.7265625" style="27" bestFit="1" customWidth="1"/>
    <col min="13" max="13" width="11.453125" style="27"/>
    <col min="14" max="14" width="12" style="27" bestFit="1" customWidth="1"/>
    <col min="15" max="227" width="11.453125" style="27"/>
    <col min="228" max="16384" width="11.453125" style="28"/>
  </cols>
  <sheetData>
    <row r="1" spans="1:227" ht="13" thickBot="1" x14ac:dyDescent="0.3"/>
    <row r="2" spans="1:227" ht="13" thickBot="1" x14ac:dyDescent="0.3">
      <c r="A2" s="331" t="s">
        <v>83</v>
      </c>
      <c r="B2" s="334" t="s">
        <v>84</v>
      </c>
      <c r="C2" s="335"/>
      <c r="D2" s="336"/>
      <c r="E2" s="81">
        <v>365</v>
      </c>
    </row>
    <row r="3" spans="1:227" ht="13" thickBot="1" x14ac:dyDescent="0.3">
      <c r="A3" s="332"/>
      <c r="B3" s="334" t="s">
        <v>85</v>
      </c>
      <c r="C3" s="335"/>
      <c r="D3" s="336"/>
      <c r="E3" s="82">
        <v>140606</v>
      </c>
    </row>
    <row r="4" spans="1:227" ht="13" thickBot="1" x14ac:dyDescent="0.3">
      <c r="A4" s="332"/>
      <c r="B4" s="334" t="s">
        <v>86</v>
      </c>
      <c r="C4" s="335"/>
      <c r="D4" s="336"/>
      <c r="E4" s="83">
        <v>1160000</v>
      </c>
    </row>
    <row r="5" spans="1:227" ht="13" thickBot="1" x14ac:dyDescent="0.3">
      <c r="A5" s="332"/>
      <c r="B5" s="334" t="s">
        <v>87</v>
      </c>
      <c r="C5" s="335"/>
      <c r="D5" s="336"/>
      <c r="E5" s="83">
        <f>E4*12</f>
        <v>13920000</v>
      </c>
    </row>
    <row r="6" spans="1:227" ht="13" thickBot="1" x14ac:dyDescent="0.3">
      <c r="A6" s="333"/>
      <c r="B6" s="334" t="s">
        <v>88</v>
      </c>
      <c r="C6" s="335"/>
      <c r="D6" s="336"/>
      <c r="E6" s="83">
        <f>+E5+(E3*12)</f>
        <v>15607272</v>
      </c>
    </row>
    <row r="7" spans="1:227" x14ac:dyDescent="0.25">
      <c r="A7" s="29"/>
      <c r="B7" s="30"/>
      <c r="C7" s="30"/>
      <c r="D7" s="30"/>
      <c r="E7" s="31"/>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FI7" s="32"/>
      <c r="FJ7" s="32"/>
      <c r="FK7" s="32"/>
      <c r="FL7" s="32"/>
      <c r="FM7" s="32"/>
      <c r="FN7" s="32"/>
      <c r="FO7" s="32"/>
      <c r="FP7" s="32"/>
      <c r="FQ7" s="32"/>
      <c r="FR7" s="32"/>
      <c r="FS7" s="32"/>
      <c r="FT7" s="32"/>
      <c r="FU7" s="32"/>
      <c r="FV7" s="32"/>
      <c r="FW7" s="32"/>
      <c r="FX7" s="32"/>
      <c r="FY7" s="32"/>
      <c r="FZ7" s="32"/>
      <c r="GA7" s="32"/>
      <c r="GB7" s="32"/>
      <c r="GC7" s="32"/>
      <c r="GD7" s="32"/>
      <c r="GE7" s="32"/>
      <c r="GF7" s="32"/>
      <c r="GG7" s="32"/>
      <c r="GH7" s="32"/>
      <c r="GI7" s="32"/>
      <c r="GJ7" s="32"/>
      <c r="GK7" s="32"/>
      <c r="GL7" s="32"/>
      <c r="GM7" s="32"/>
      <c r="GN7" s="32"/>
      <c r="GO7" s="32"/>
      <c r="GP7" s="32"/>
      <c r="GQ7" s="32"/>
      <c r="GR7" s="32"/>
      <c r="GS7" s="32"/>
      <c r="GT7" s="32"/>
      <c r="GU7" s="32"/>
      <c r="GV7" s="32"/>
      <c r="GW7" s="32"/>
      <c r="GX7" s="32"/>
      <c r="GY7" s="32"/>
      <c r="GZ7" s="32"/>
      <c r="HA7" s="32"/>
      <c r="HB7" s="32"/>
      <c r="HC7" s="32"/>
      <c r="HD7" s="32"/>
      <c r="HE7" s="32"/>
      <c r="HF7" s="32"/>
      <c r="HG7" s="32"/>
      <c r="HH7" s="32"/>
      <c r="HI7" s="32"/>
      <c r="HJ7" s="32"/>
      <c r="HK7" s="32"/>
      <c r="HL7" s="32"/>
      <c r="HM7" s="32"/>
      <c r="HN7" s="32"/>
      <c r="HO7" s="32"/>
      <c r="HP7" s="32"/>
      <c r="HQ7" s="32"/>
      <c r="HR7" s="32"/>
      <c r="HS7" s="32"/>
    </row>
    <row r="8" spans="1:227" x14ac:dyDescent="0.25">
      <c r="A8" s="84" t="s">
        <v>89</v>
      </c>
      <c r="B8" s="329" t="s">
        <v>90</v>
      </c>
      <c r="C8" s="330"/>
      <c r="D8" s="329" t="s">
        <v>91</v>
      </c>
      <c r="E8" s="330"/>
    </row>
    <row r="9" spans="1:227" ht="21" x14ac:dyDescent="0.25">
      <c r="A9" s="85"/>
      <c r="B9" s="84" t="s">
        <v>92</v>
      </c>
      <c r="C9" s="84" t="s">
        <v>93</v>
      </c>
      <c r="D9" s="84" t="s">
        <v>92</v>
      </c>
      <c r="E9" s="84" t="s">
        <v>93</v>
      </c>
    </row>
    <row r="10" spans="1:227" x14ac:dyDescent="0.25">
      <c r="A10" s="33" t="s">
        <v>94</v>
      </c>
      <c r="B10" s="34">
        <f>E4/E5</f>
        <v>8.3333333333333329E-2</v>
      </c>
      <c r="C10" s="34">
        <f>E4/E5</f>
        <v>8.3333333333333329E-2</v>
      </c>
      <c r="D10" s="34">
        <f>E4/E5</f>
        <v>8.3333333333333329E-2</v>
      </c>
      <c r="E10" s="34">
        <f>E4/E5</f>
        <v>8.3333333333333329E-2</v>
      </c>
    </row>
    <row r="11" spans="1:227" x14ac:dyDescent="0.25">
      <c r="A11" s="33" t="s">
        <v>95</v>
      </c>
      <c r="B11" s="34">
        <f>E4*0.12/E5</f>
        <v>0.01</v>
      </c>
      <c r="C11" s="34">
        <f>(E4*12)*0.12/(E5*12)</f>
        <v>0.01</v>
      </c>
      <c r="D11" s="34">
        <f>E4*0.12/E5</f>
        <v>0.01</v>
      </c>
      <c r="E11" s="34">
        <f>(E4*12)*0.12/(E5*12)</f>
        <v>0.01</v>
      </c>
    </row>
    <row r="12" spans="1:227" x14ac:dyDescent="0.25">
      <c r="A12" s="33" t="s">
        <v>96</v>
      </c>
      <c r="B12" s="34">
        <f>E4*0.5/E5</f>
        <v>4.1666666666666664E-2</v>
      </c>
      <c r="C12" s="34">
        <f>(E4*2)*0.5/ (E5*2)</f>
        <v>4.1666666666666664E-2</v>
      </c>
      <c r="D12" s="34">
        <f>E4*0.5/E5</f>
        <v>4.1666666666666664E-2</v>
      </c>
      <c r="E12" s="34">
        <f>(E4*2)*0.5/ (E5*2)</f>
        <v>4.1666666666666664E-2</v>
      </c>
    </row>
    <row r="13" spans="1:227" x14ac:dyDescent="0.25">
      <c r="A13" s="33" t="s">
        <v>97</v>
      </c>
      <c r="B13" s="34">
        <f>($E$4)/$E$5</f>
        <v>8.3333333333333329E-2</v>
      </c>
      <c r="C13" s="34">
        <f t="shared" ref="C13:E13" si="0">($E$4)/$E$5</f>
        <v>8.3333333333333329E-2</v>
      </c>
      <c r="D13" s="34">
        <f t="shared" si="0"/>
        <v>8.3333333333333329E-2</v>
      </c>
      <c r="E13" s="34">
        <f t="shared" si="0"/>
        <v>8.3333333333333329E-2</v>
      </c>
    </row>
    <row r="14" spans="1:227" x14ac:dyDescent="0.25">
      <c r="A14" s="86" t="s">
        <v>98</v>
      </c>
      <c r="B14" s="34"/>
      <c r="C14" s="34"/>
      <c r="D14" s="34"/>
      <c r="E14" s="34"/>
    </row>
    <row r="15" spans="1:227" ht="23.25" customHeight="1" x14ac:dyDescent="0.25">
      <c r="A15" s="35" t="s">
        <v>99</v>
      </c>
      <c r="B15" s="34">
        <v>3.4700000000000002E-2</v>
      </c>
      <c r="C15" s="34">
        <v>2.6700000000000002E-2</v>
      </c>
      <c r="D15" s="34">
        <v>3.4700000000000002E-2</v>
      </c>
      <c r="E15" s="34">
        <v>2.6700000000000002E-2</v>
      </c>
    </row>
    <row r="16" spans="1:227" x14ac:dyDescent="0.25">
      <c r="A16" s="87" t="s">
        <v>100</v>
      </c>
      <c r="B16" s="34"/>
      <c r="C16" s="34"/>
      <c r="D16" s="34"/>
      <c r="E16" s="34"/>
    </row>
    <row r="17" spans="1:14" x14ac:dyDescent="0.25">
      <c r="A17" s="33" t="s">
        <v>101</v>
      </c>
      <c r="B17" s="34">
        <f>E5*12%/E5</f>
        <v>0.12</v>
      </c>
      <c r="C17" s="34">
        <f>(E5*2)*12%/(E5*2)</f>
        <v>0.12</v>
      </c>
      <c r="D17" s="34">
        <f>E5*12%/E5</f>
        <v>0.12</v>
      </c>
      <c r="E17" s="34">
        <f>(E5*2)*12%/(E5*2)</f>
        <v>0.12</v>
      </c>
    </row>
    <row r="18" spans="1:14" x14ac:dyDescent="0.25">
      <c r="A18" s="33" t="s">
        <v>102</v>
      </c>
      <c r="B18" s="34">
        <v>8.5000000000000006E-2</v>
      </c>
      <c r="C18" s="34">
        <v>8.5000000000000006E-2</v>
      </c>
      <c r="D18" s="34">
        <v>8.5000000000000006E-2</v>
      </c>
      <c r="E18" s="34">
        <v>8.5000000000000006E-2</v>
      </c>
      <c r="J18" s="37"/>
      <c r="K18" s="38"/>
      <c r="L18" s="36"/>
    </row>
    <row r="19" spans="1:14" x14ac:dyDescent="0.25">
      <c r="A19" s="33" t="s">
        <v>103</v>
      </c>
      <c r="B19" s="34">
        <v>6.9599999999999995E-2</v>
      </c>
      <c r="C19" s="34">
        <v>6.9599999999999995E-2</v>
      </c>
      <c r="D19" s="34">
        <v>5.1999999999999998E-3</v>
      </c>
      <c r="E19" s="34">
        <v>5.1999999999999998E-3</v>
      </c>
      <c r="H19" s="36"/>
      <c r="J19" s="37"/>
      <c r="K19" s="38"/>
      <c r="L19" s="36"/>
    </row>
    <row r="20" spans="1:14" x14ac:dyDescent="0.25">
      <c r="A20" s="86" t="s">
        <v>104</v>
      </c>
      <c r="B20" s="34"/>
      <c r="C20" s="34"/>
      <c r="D20" s="34"/>
      <c r="E20" s="34"/>
      <c r="H20" s="36"/>
      <c r="J20" s="37"/>
      <c r="K20" s="38"/>
      <c r="L20" s="36"/>
    </row>
    <row r="21" spans="1:14" x14ac:dyDescent="0.25">
      <c r="A21" s="33" t="s">
        <v>105</v>
      </c>
      <c r="B21" s="34">
        <v>0.03</v>
      </c>
      <c r="C21" s="34">
        <v>0.03</v>
      </c>
      <c r="D21" s="34">
        <v>0.03</v>
      </c>
      <c r="E21" s="34">
        <v>0.03</v>
      </c>
      <c r="H21" s="36"/>
      <c r="J21" s="37"/>
      <c r="K21" s="38"/>
      <c r="L21" s="36"/>
    </row>
    <row r="22" spans="1:14" x14ac:dyDescent="0.25">
      <c r="A22" s="33" t="s">
        <v>157</v>
      </c>
      <c r="B22" s="34">
        <v>0.02</v>
      </c>
      <c r="C22" s="34">
        <v>0.02</v>
      </c>
      <c r="D22" s="34">
        <v>0.02</v>
      </c>
      <c r="E22" s="34">
        <v>0.02</v>
      </c>
      <c r="H22" s="36"/>
      <c r="J22" s="37"/>
      <c r="K22" s="38"/>
      <c r="L22" s="36"/>
    </row>
    <row r="23" spans="1:14" x14ac:dyDescent="0.25">
      <c r="A23" s="33" t="s">
        <v>106</v>
      </c>
      <c r="B23" s="34">
        <v>0.04</v>
      </c>
      <c r="C23" s="34">
        <v>0.04</v>
      </c>
      <c r="D23" s="34">
        <v>0.04</v>
      </c>
      <c r="E23" s="34">
        <v>0.04</v>
      </c>
      <c r="H23" s="36"/>
      <c r="J23" s="37"/>
      <c r="K23" s="38"/>
      <c r="L23" s="36"/>
      <c r="N23" s="36"/>
    </row>
    <row r="24" spans="1:14" x14ac:dyDescent="0.25">
      <c r="A24" s="39" t="s">
        <v>107</v>
      </c>
      <c r="B24" s="34">
        <v>2.5000000000000001E-2</v>
      </c>
      <c r="C24" s="34">
        <v>2.5000000000000001E-2</v>
      </c>
      <c r="D24" s="34">
        <v>2.5000000000000001E-2</v>
      </c>
      <c r="E24" s="34">
        <v>2.5000000000000001E-2</v>
      </c>
    </row>
    <row r="25" spans="1:14" x14ac:dyDescent="0.25">
      <c r="A25" s="39" t="s">
        <v>108</v>
      </c>
      <c r="B25" s="34">
        <v>0.1053</v>
      </c>
      <c r="C25" s="34">
        <v>0</v>
      </c>
      <c r="D25" s="34">
        <v>0.1172</v>
      </c>
      <c r="E25" s="34">
        <v>0</v>
      </c>
      <c r="L25" s="36"/>
    </row>
    <row r="26" spans="1:14" x14ac:dyDescent="0.25">
      <c r="A26" s="39" t="s">
        <v>109</v>
      </c>
      <c r="B26" s="34">
        <v>0.02</v>
      </c>
      <c r="C26" s="34">
        <v>1.21E-2</v>
      </c>
      <c r="D26" s="34">
        <v>0.02</v>
      </c>
      <c r="E26" s="34">
        <v>1.21E-2</v>
      </c>
      <c r="K26" s="36"/>
      <c r="L26" s="36"/>
    </row>
    <row r="27" spans="1:14" x14ac:dyDescent="0.25">
      <c r="B27" s="40">
        <f>SUM(B10:B26)</f>
        <v>0.76793333333333358</v>
      </c>
      <c r="C27" s="40">
        <f>SUM(C10:C26)</f>
        <v>0.64673333333333349</v>
      </c>
      <c r="D27" s="40">
        <f>SUM(D10:D26)</f>
        <v>0.71543333333333337</v>
      </c>
      <c r="E27" s="40">
        <f>SUM(E10:E26)</f>
        <v>0.58233333333333337</v>
      </c>
      <c r="H27" s="36"/>
      <c r="I27" s="36"/>
      <c r="J27" s="36"/>
      <c r="K27" s="36"/>
      <c r="L27" s="36"/>
    </row>
    <row r="28" spans="1:14" x14ac:dyDescent="0.25">
      <c r="L28" s="36"/>
    </row>
    <row r="29" spans="1:14" x14ac:dyDescent="0.25">
      <c r="I29" s="36"/>
      <c r="J29" s="36"/>
      <c r="K29" s="36"/>
    </row>
  </sheetData>
  <mergeCells count="8">
    <mergeCell ref="B8:C8"/>
    <mergeCell ref="D8:E8"/>
    <mergeCell ref="A2:A6"/>
    <mergeCell ref="B2:D2"/>
    <mergeCell ref="B3:D3"/>
    <mergeCell ref="B4:D4"/>
    <mergeCell ref="B5:D5"/>
    <mergeCell ref="B6:D6"/>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oddFooter xml:space="preserve">&amp;RInterventoría  pág &amp;P de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G91"/>
  <sheetViews>
    <sheetView workbookViewId="0">
      <selection activeCell="D1" sqref="D1"/>
    </sheetView>
  </sheetViews>
  <sheetFormatPr baseColWidth="10" defaultColWidth="11.453125" defaultRowHeight="14.5" x14ac:dyDescent="0.35"/>
  <cols>
    <col min="1" max="1" width="11.453125" style="19"/>
    <col min="2" max="2" width="20.1796875" style="19" customWidth="1"/>
    <col min="3" max="3" width="16.7265625" style="19" customWidth="1"/>
    <col min="4" max="4" width="23.26953125" style="19" bestFit="1" customWidth="1"/>
    <col min="5" max="16384" width="11.453125" style="19"/>
  </cols>
  <sheetData>
    <row r="3" spans="1:7" x14ac:dyDescent="0.35">
      <c r="A3" s="214">
        <v>1</v>
      </c>
      <c r="B3" s="339" t="str">
        <f>+PRESUPUESTO!B6</f>
        <v>PRELIMINARES</v>
      </c>
      <c r="C3" s="339"/>
      <c r="D3" s="339"/>
      <c r="E3" s="339"/>
      <c r="F3" s="339"/>
      <c r="G3" s="339"/>
    </row>
    <row r="5" spans="1:7" x14ac:dyDescent="0.35">
      <c r="A5" s="211"/>
      <c r="B5" s="339" t="s">
        <v>174</v>
      </c>
      <c r="C5" s="339"/>
      <c r="D5" s="339"/>
      <c r="E5" s="339"/>
      <c r="F5" s="212" t="s">
        <v>22</v>
      </c>
      <c r="G5" s="212" t="s">
        <v>175</v>
      </c>
    </row>
    <row r="6" spans="1:7" x14ac:dyDescent="0.35">
      <c r="A6" s="212" t="str">
        <f>+PRESUPUESTO!A8</f>
        <v>1.1</v>
      </c>
      <c r="B6" s="341" t="str">
        <f>+PRESUPUESTO!B8</f>
        <v>SUMINISTRO, TRANSPORTE E INSTALACIÓN CERRAMIENTO EN YUTE H= 2 M</v>
      </c>
      <c r="C6" s="341"/>
      <c r="D6" s="341"/>
      <c r="E6" s="341"/>
      <c r="F6" s="211" t="str">
        <f>+PRESUPUESTO!E8</f>
        <v>ML</v>
      </c>
      <c r="G6" s="99">
        <f>+SUM(D7:D8)</f>
        <v>140</v>
      </c>
    </row>
    <row r="7" spans="1:7" ht="18.75" customHeight="1" x14ac:dyDescent="0.35">
      <c r="B7" s="337" t="s">
        <v>179</v>
      </c>
      <c r="C7" s="99" t="s">
        <v>176</v>
      </c>
      <c r="D7" s="99">
        <f>40*2</f>
        <v>80</v>
      </c>
    </row>
    <row r="8" spans="1:7" ht="18.75" customHeight="1" x14ac:dyDescent="0.35">
      <c r="B8" s="337"/>
      <c r="C8" s="99" t="s">
        <v>177</v>
      </c>
      <c r="D8" s="99">
        <f>30*2</f>
        <v>60</v>
      </c>
    </row>
    <row r="9" spans="1:7" ht="18.75" customHeight="1" x14ac:dyDescent="0.35"/>
    <row r="11" spans="1:7" x14ac:dyDescent="0.35">
      <c r="A11" s="211"/>
      <c r="B11" s="339" t="s">
        <v>174</v>
      </c>
      <c r="C11" s="339"/>
      <c r="D11" s="339"/>
      <c r="E11" s="339"/>
      <c r="F11" s="212" t="s">
        <v>22</v>
      </c>
      <c r="G11" s="212" t="s">
        <v>175</v>
      </c>
    </row>
    <row r="12" spans="1:7" x14ac:dyDescent="0.35">
      <c r="A12" s="213" t="str">
        <f>+PRESUPUESTO!A9</f>
        <v>1.2</v>
      </c>
      <c r="B12" s="341" t="str">
        <f>+PRESUPUESTO!B9</f>
        <v>ROCERIA Y LIMPIEZA</v>
      </c>
      <c r="C12" s="341"/>
      <c r="D12" s="341"/>
      <c r="E12" s="341"/>
      <c r="F12" s="211" t="str">
        <f>+PRESUPUESTO!E9</f>
        <v>M2</v>
      </c>
      <c r="G12" s="99">
        <f>(D13*D14)+(D15*D16)</f>
        <v>1800</v>
      </c>
    </row>
    <row r="13" spans="1:7" x14ac:dyDescent="0.35">
      <c r="B13" s="337" t="s">
        <v>178</v>
      </c>
      <c r="C13" s="99" t="s">
        <v>176</v>
      </c>
      <c r="D13" s="99">
        <v>30</v>
      </c>
    </row>
    <row r="14" spans="1:7" x14ac:dyDescent="0.35">
      <c r="B14" s="337"/>
      <c r="C14" s="99" t="s">
        <v>177</v>
      </c>
      <c r="D14" s="99">
        <v>30</v>
      </c>
    </row>
    <row r="15" spans="1:7" x14ac:dyDescent="0.35">
      <c r="B15" s="337" t="s">
        <v>179</v>
      </c>
      <c r="C15" s="99" t="s">
        <v>176</v>
      </c>
      <c r="D15" s="99">
        <v>30</v>
      </c>
    </row>
    <row r="16" spans="1:7" x14ac:dyDescent="0.35">
      <c r="B16" s="337"/>
      <c r="C16" s="99" t="s">
        <v>177</v>
      </c>
      <c r="D16" s="99">
        <v>30</v>
      </c>
    </row>
    <row r="19" spans="1:7" x14ac:dyDescent="0.35">
      <c r="A19" s="211"/>
      <c r="B19" s="339" t="s">
        <v>174</v>
      </c>
      <c r="C19" s="339"/>
      <c r="D19" s="339"/>
      <c r="E19" s="339"/>
      <c r="F19" s="212" t="s">
        <v>22</v>
      </c>
      <c r="G19" s="212" t="s">
        <v>175</v>
      </c>
    </row>
    <row r="20" spans="1:7" x14ac:dyDescent="0.35">
      <c r="A20" s="213" t="str">
        <f>+PRESUPUESTO!A10</f>
        <v>1.3</v>
      </c>
      <c r="B20" s="341" t="str">
        <f>+PRESUPUESTO!B10</f>
        <v>DESCAPOTE Y NIVELACION MANUAL e=0.10 m</v>
      </c>
      <c r="C20" s="341"/>
      <c r="D20" s="341"/>
      <c r="E20" s="341"/>
      <c r="F20" s="211" t="str">
        <f>+PRESUPUESTO!E10</f>
        <v>M2</v>
      </c>
      <c r="G20" s="215">
        <f>+C22+C24</f>
        <v>418</v>
      </c>
    </row>
    <row r="21" spans="1:7" ht="15" customHeight="1" x14ac:dyDescent="0.35">
      <c r="B21" s="342" t="s">
        <v>183</v>
      </c>
      <c r="C21" s="216">
        <f>4*4</f>
        <v>16</v>
      </c>
      <c r="D21" s="210"/>
    </row>
    <row r="22" spans="1:7" x14ac:dyDescent="0.35">
      <c r="B22" s="337"/>
      <c r="C22" s="215">
        <f>+C21*16</f>
        <v>256</v>
      </c>
      <c r="D22" s="210"/>
    </row>
    <row r="23" spans="1:7" x14ac:dyDescent="0.35">
      <c r="B23" s="337" t="s">
        <v>184</v>
      </c>
      <c r="C23" s="99">
        <f>9*9</f>
        <v>81</v>
      </c>
      <c r="D23" s="210"/>
    </row>
    <row r="24" spans="1:7" x14ac:dyDescent="0.35">
      <c r="B24" s="337"/>
      <c r="C24" s="99">
        <f>+C23*2</f>
        <v>162</v>
      </c>
      <c r="D24" s="210"/>
    </row>
    <row r="27" spans="1:7" x14ac:dyDescent="0.35">
      <c r="A27" s="211"/>
      <c r="B27" s="339" t="s">
        <v>174</v>
      </c>
      <c r="C27" s="339"/>
      <c r="D27" s="339"/>
      <c r="E27" s="339"/>
      <c r="F27" s="212" t="s">
        <v>22</v>
      </c>
      <c r="G27" s="212" t="s">
        <v>175</v>
      </c>
    </row>
    <row r="28" spans="1:7" x14ac:dyDescent="0.35">
      <c r="A28" s="213" t="str">
        <f>+PRESUPUESTO!A11</f>
        <v>1.4</v>
      </c>
      <c r="B28" s="341" t="str">
        <f>+PRESUPUESTO!B11</f>
        <v>EXCAVACION EN MATERIAL COMUN  DE 0.0 A 0.50 M</v>
      </c>
      <c r="C28" s="341"/>
      <c r="D28" s="341"/>
      <c r="E28" s="341"/>
      <c r="F28" s="211" t="str">
        <f>+PRESUPUESTO!E11</f>
        <v>M3</v>
      </c>
      <c r="G28" s="225">
        <f>+D32+D40</f>
        <v>15.813096491487338</v>
      </c>
    </row>
    <row r="29" spans="1:7" s="223" customFormat="1" x14ac:dyDescent="0.35">
      <c r="A29" s="220"/>
      <c r="B29" s="221"/>
      <c r="C29" s="221"/>
      <c r="D29" s="221"/>
      <c r="E29" s="221"/>
      <c r="F29" s="100"/>
      <c r="G29" s="222"/>
    </row>
    <row r="30" spans="1:7" ht="15" customHeight="1" x14ac:dyDescent="0.35">
      <c r="B30" s="337" t="s">
        <v>185</v>
      </c>
      <c r="C30" s="337"/>
      <c r="D30" s="215">
        <f>(PI()*1^2)*16</f>
        <v>50.26548245743669</v>
      </c>
    </row>
    <row r="31" spans="1:7" x14ac:dyDescent="0.35">
      <c r="B31" s="337" t="s">
        <v>186</v>
      </c>
      <c r="C31" s="337"/>
      <c r="D31" s="215">
        <v>0.2</v>
      </c>
    </row>
    <row r="32" spans="1:7" x14ac:dyDescent="0.35">
      <c r="B32" s="337" t="s">
        <v>187</v>
      </c>
      <c r="C32" s="337"/>
      <c r="D32" s="215">
        <f>+D30*D31</f>
        <v>10.053096491487338</v>
      </c>
    </row>
    <row r="33" spans="1:7" x14ac:dyDescent="0.35">
      <c r="B33" s="219"/>
      <c r="C33" s="219"/>
      <c r="D33" s="218"/>
    </row>
    <row r="34" spans="1:7" x14ac:dyDescent="0.35">
      <c r="B34" s="219"/>
      <c r="C34" s="219"/>
      <c r="D34" s="218"/>
    </row>
    <row r="35" spans="1:7" ht="15" customHeight="1" x14ac:dyDescent="0.35">
      <c r="B35" s="337" t="s">
        <v>188</v>
      </c>
      <c r="C35" s="337"/>
      <c r="D35" s="337"/>
    </row>
    <row r="36" spans="1:7" x14ac:dyDescent="0.35">
      <c r="B36" s="337" t="s">
        <v>191</v>
      </c>
      <c r="C36" s="337"/>
      <c r="D36" s="99">
        <v>0.6</v>
      </c>
    </row>
    <row r="37" spans="1:7" x14ac:dyDescent="0.35">
      <c r="B37" s="337" t="s">
        <v>192</v>
      </c>
      <c r="C37" s="337"/>
      <c r="D37" s="99">
        <v>0.6</v>
      </c>
    </row>
    <row r="38" spans="1:7" x14ac:dyDescent="0.35">
      <c r="B38" s="337" t="s">
        <v>189</v>
      </c>
      <c r="C38" s="337"/>
      <c r="D38" s="99">
        <v>0.4</v>
      </c>
    </row>
    <row r="39" spans="1:7" x14ac:dyDescent="0.35">
      <c r="B39" s="338" t="s">
        <v>190</v>
      </c>
      <c r="C39" s="338"/>
      <c r="D39" s="99">
        <f>+D36*D37*D38</f>
        <v>0.14399999999999999</v>
      </c>
    </row>
    <row r="40" spans="1:7" x14ac:dyDescent="0.35">
      <c r="B40" s="338" t="s">
        <v>193</v>
      </c>
      <c r="C40" s="338"/>
      <c r="D40" s="99">
        <f>+D39*(12*2+16)</f>
        <v>5.76</v>
      </c>
    </row>
    <row r="43" spans="1:7" x14ac:dyDescent="0.35">
      <c r="A43" s="214">
        <v>2</v>
      </c>
      <c r="B43" s="339" t="str">
        <f>+PRESUPUESTO!B13</f>
        <v>CIMENTACION EQUIPOS</v>
      </c>
      <c r="C43" s="339"/>
      <c r="D43" s="339"/>
      <c r="E43" s="339"/>
      <c r="F43" s="339"/>
      <c r="G43" s="339"/>
    </row>
    <row r="46" spans="1:7" x14ac:dyDescent="0.35">
      <c r="A46" s="211"/>
      <c r="B46" s="339" t="s">
        <v>174</v>
      </c>
      <c r="C46" s="339"/>
      <c r="D46" s="339"/>
      <c r="E46" s="339"/>
      <c r="F46" s="214" t="s">
        <v>22</v>
      </c>
      <c r="G46" s="214" t="s">
        <v>175</v>
      </c>
    </row>
    <row r="47" spans="1:7" ht="31.5" customHeight="1" x14ac:dyDescent="0.35">
      <c r="A47" s="213" t="str">
        <f>+PRESUPUESTO!A15</f>
        <v>2.1</v>
      </c>
      <c r="B47" s="340" t="str">
        <f>+PRESUPUESTO!B15</f>
        <v>SUMINISTRO, TRANSPORTE E INSTALACION RELLENO EN AFIRMADO COMPACTADO</v>
      </c>
      <c r="C47" s="340"/>
      <c r="D47" s="340"/>
      <c r="E47" s="340"/>
      <c r="F47" s="211" t="str">
        <f>+PRESUPUESTO!E15</f>
        <v>M3</v>
      </c>
      <c r="G47" s="225">
        <f>+D51</f>
        <v>7.5398223686155035</v>
      </c>
    </row>
    <row r="48" spans="1:7" x14ac:dyDescent="0.35">
      <c r="A48" s="220"/>
      <c r="B48" s="221"/>
      <c r="C48" s="221"/>
      <c r="D48" s="221"/>
      <c r="E48" s="221"/>
      <c r="F48" s="100"/>
      <c r="G48" s="222"/>
    </row>
    <row r="49" spans="1:7" x14ac:dyDescent="0.35">
      <c r="B49" s="337" t="s">
        <v>185</v>
      </c>
      <c r="C49" s="337"/>
      <c r="D49" s="215">
        <f>(PI()*1^2)*16</f>
        <v>50.26548245743669</v>
      </c>
    </row>
    <row r="50" spans="1:7" x14ac:dyDescent="0.35">
      <c r="B50" s="337" t="s">
        <v>194</v>
      </c>
      <c r="C50" s="337"/>
      <c r="D50" s="215">
        <v>0.15</v>
      </c>
    </row>
    <row r="51" spans="1:7" x14ac:dyDescent="0.35">
      <c r="B51" s="337" t="s">
        <v>187</v>
      </c>
      <c r="C51" s="337"/>
      <c r="D51" s="215">
        <f>+D49*D50</f>
        <v>7.5398223686155035</v>
      </c>
    </row>
    <row r="52" spans="1:7" x14ac:dyDescent="0.35">
      <c r="B52" s="219"/>
      <c r="C52" s="219"/>
      <c r="D52" s="218"/>
    </row>
    <row r="54" spans="1:7" x14ac:dyDescent="0.35">
      <c r="A54" s="211"/>
      <c r="B54" s="339" t="s">
        <v>174</v>
      </c>
      <c r="C54" s="339"/>
      <c r="D54" s="339"/>
      <c r="E54" s="339"/>
      <c r="F54" s="217" t="s">
        <v>22</v>
      </c>
      <c r="G54" s="217" t="s">
        <v>175</v>
      </c>
    </row>
    <row r="55" spans="1:7" ht="33" customHeight="1" x14ac:dyDescent="0.35">
      <c r="A55" s="213" t="str">
        <f>+PRESUPUESTO!A16</f>
        <v>2.2</v>
      </c>
      <c r="B55" s="340" t="str">
        <f>+PRESUPUESTO!B16</f>
        <v>SUMINISTRO, TRANSPORTE E INSTALACION PLACA CONTRAPISO EN CONCRETO 3000 PSI  E=0.10 M.</v>
      </c>
      <c r="C55" s="340"/>
      <c r="D55" s="340"/>
      <c r="E55" s="340"/>
      <c r="F55" s="211" t="str">
        <f>+PRESUPUESTO!E16</f>
        <v>M2</v>
      </c>
      <c r="G55" s="225">
        <f>+D57</f>
        <v>50.26548245743669</v>
      </c>
    </row>
    <row r="56" spans="1:7" x14ac:dyDescent="0.35">
      <c r="A56" s="220"/>
      <c r="B56" s="221"/>
      <c r="C56" s="221"/>
      <c r="D56" s="221"/>
      <c r="E56" s="221"/>
      <c r="F56" s="100"/>
      <c r="G56" s="222"/>
    </row>
    <row r="57" spans="1:7" x14ac:dyDescent="0.35">
      <c r="B57" s="337" t="s">
        <v>185</v>
      </c>
      <c r="C57" s="337"/>
      <c r="D57" s="215">
        <f>(PI()*1^2)*16</f>
        <v>50.26548245743669</v>
      </c>
    </row>
    <row r="58" spans="1:7" x14ac:dyDescent="0.35">
      <c r="B58" s="219"/>
      <c r="C58" s="219"/>
      <c r="D58" s="218"/>
    </row>
    <row r="60" spans="1:7" ht="15" customHeight="1" x14ac:dyDescent="0.35">
      <c r="A60" s="211"/>
      <c r="B60" s="339" t="s">
        <v>174</v>
      </c>
      <c r="C60" s="339"/>
      <c r="D60" s="339"/>
      <c r="E60" s="339"/>
      <c r="F60" s="217" t="s">
        <v>22</v>
      </c>
      <c r="G60" s="217" t="s">
        <v>175</v>
      </c>
    </row>
    <row r="61" spans="1:7" ht="48.75" customHeight="1" x14ac:dyDescent="0.35">
      <c r="A61" s="213" t="str">
        <f>+PRESUPUESTO!A17</f>
        <v>2.3</v>
      </c>
      <c r="B61" s="340" t="str">
        <f>+PRESUPUESTO!B17</f>
        <v>SUMINISTRO, TRANSPORTE E INSTALACION MALLA ELECTROSOLDADA M-221 Q-6 F 6.5mm c/.15m en ambos sentidos (Incluye alambre negro, colocación y traslapo).</v>
      </c>
      <c r="C61" s="340"/>
      <c r="D61" s="340"/>
      <c r="E61" s="340"/>
      <c r="F61" s="211" t="str">
        <f>+PRESUPUESTO!E17</f>
        <v>M2</v>
      </c>
      <c r="G61" s="225">
        <f>+D63</f>
        <v>50.26548245743669</v>
      </c>
    </row>
    <row r="62" spans="1:7" x14ac:dyDescent="0.35">
      <c r="A62" s="220"/>
      <c r="B62" s="221"/>
      <c r="C62" s="221"/>
      <c r="D62" s="221"/>
      <c r="E62" s="221"/>
      <c r="F62" s="100"/>
      <c r="G62" s="222"/>
    </row>
    <row r="63" spans="1:7" x14ac:dyDescent="0.35">
      <c r="B63" s="337" t="s">
        <v>185</v>
      </c>
      <c r="C63" s="337"/>
      <c r="D63" s="215">
        <f>(PI()*1^2)*16</f>
        <v>50.26548245743669</v>
      </c>
    </row>
    <row r="64" spans="1:7" x14ac:dyDescent="0.35">
      <c r="B64" s="219"/>
      <c r="C64" s="219"/>
      <c r="D64" s="218"/>
    </row>
    <row r="65" spans="1:7" x14ac:dyDescent="0.35">
      <c r="B65" s="219"/>
      <c r="C65" s="219"/>
      <c r="D65" s="218"/>
    </row>
    <row r="66" spans="1:7" x14ac:dyDescent="0.35">
      <c r="A66" s="211"/>
      <c r="B66" s="339" t="s">
        <v>174</v>
      </c>
      <c r="C66" s="339"/>
      <c r="D66" s="339"/>
      <c r="E66" s="339"/>
      <c r="F66" s="228" t="s">
        <v>22</v>
      </c>
      <c r="G66" s="228" t="s">
        <v>175</v>
      </c>
    </row>
    <row r="67" spans="1:7" ht="33" customHeight="1" x14ac:dyDescent="0.35">
      <c r="A67" s="213" t="str">
        <f>+PRESUPUESTO!A18</f>
        <v>2.4</v>
      </c>
      <c r="B67" s="340" t="str">
        <f>+PRESUPUESTO!B18</f>
        <v>SUMINISTRO, TRANSPORTE E INSTALACION PINTURA TIPO TRAFICO COLOR AMARILLO, AZUL, BLANCO, ROJO, VERDE O NEGRO (INCLUYE IMPRIMANTE)</v>
      </c>
      <c r="C67" s="340"/>
      <c r="D67" s="340"/>
      <c r="E67" s="340"/>
      <c r="F67" s="211" t="str">
        <f>+PRESUPUESTO!E18</f>
        <v>M2</v>
      </c>
      <c r="G67" s="215">
        <f>+D69</f>
        <v>50.26548245743669</v>
      </c>
    </row>
    <row r="68" spans="1:7" s="100" customFormat="1" x14ac:dyDescent="0.35">
      <c r="A68" s="220"/>
      <c r="B68" s="242"/>
      <c r="C68" s="242"/>
      <c r="D68" s="242"/>
      <c r="E68" s="242"/>
      <c r="G68" s="222"/>
    </row>
    <row r="69" spans="1:7" x14ac:dyDescent="0.35">
      <c r="B69" s="337" t="s">
        <v>185</v>
      </c>
      <c r="C69" s="337"/>
      <c r="D69" s="215">
        <f>(PI()*1^2)*16</f>
        <v>50.26548245743669</v>
      </c>
    </row>
    <row r="72" spans="1:7" x14ac:dyDescent="0.35">
      <c r="A72" s="211"/>
      <c r="B72" s="339" t="s">
        <v>174</v>
      </c>
      <c r="C72" s="339"/>
      <c r="D72" s="339"/>
      <c r="E72" s="339"/>
      <c r="F72" s="217" t="s">
        <v>22</v>
      </c>
      <c r="G72" s="217" t="s">
        <v>175</v>
      </c>
    </row>
    <row r="73" spans="1:7" ht="30" customHeight="1" x14ac:dyDescent="0.35">
      <c r="A73" s="241" t="str">
        <f>+PRESUPUESTO!A19</f>
        <v>2.5</v>
      </c>
      <c r="B73" s="340" t="str">
        <f>+PRESUPUESTO!B19</f>
        <v>SUMINISTRO, TRANSPORTE E INSTALACION SOLADO DE LIMPIEZA 2.000 PSI  e = 7 cm</v>
      </c>
      <c r="C73" s="340"/>
      <c r="D73" s="340"/>
      <c r="E73" s="340"/>
      <c r="F73" s="211" t="str">
        <f>+PRESUPUESTO!E19</f>
        <v>M2</v>
      </c>
      <c r="G73" s="225">
        <f>+D80</f>
        <v>0.6048</v>
      </c>
    </row>
    <row r="74" spans="1:7" x14ac:dyDescent="0.35">
      <c r="A74" s="220"/>
      <c r="B74" s="221"/>
      <c r="C74" s="221"/>
      <c r="D74" s="221"/>
      <c r="E74" s="221"/>
      <c r="F74" s="100"/>
      <c r="G74" s="222"/>
    </row>
    <row r="75" spans="1:7" ht="15" customHeight="1" x14ac:dyDescent="0.35">
      <c r="B75" s="337" t="s">
        <v>196</v>
      </c>
      <c r="C75" s="337"/>
      <c r="D75" s="337"/>
    </row>
    <row r="76" spans="1:7" x14ac:dyDescent="0.35">
      <c r="B76" s="337" t="s">
        <v>191</v>
      </c>
      <c r="C76" s="337"/>
      <c r="D76" s="224">
        <v>0.6</v>
      </c>
    </row>
    <row r="77" spans="1:7" x14ac:dyDescent="0.35">
      <c r="B77" s="337" t="s">
        <v>192</v>
      </c>
      <c r="C77" s="337"/>
      <c r="D77" s="224">
        <v>0.6</v>
      </c>
    </row>
    <row r="78" spans="1:7" x14ac:dyDescent="0.35">
      <c r="B78" s="337" t="s">
        <v>199</v>
      </c>
      <c r="C78" s="337"/>
      <c r="D78" s="224">
        <v>7.0000000000000007E-2</v>
      </c>
    </row>
    <row r="79" spans="1:7" x14ac:dyDescent="0.35">
      <c r="B79" s="338" t="s">
        <v>190</v>
      </c>
      <c r="C79" s="338"/>
      <c r="D79" s="230">
        <f>+D76*D77*D78</f>
        <v>2.52E-2</v>
      </c>
    </row>
    <row r="80" spans="1:7" x14ac:dyDescent="0.35">
      <c r="B80" s="338" t="s">
        <v>197</v>
      </c>
      <c r="C80" s="338"/>
      <c r="D80" s="230">
        <f>+D79*(12*2)</f>
        <v>0.6048</v>
      </c>
    </row>
    <row r="83" spans="1:7" x14ac:dyDescent="0.35">
      <c r="A83" s="211"/>
      <c r="B83" s="339" t="s">
        <v>174</v>
      </c>
      <c r="C83" s="339"/>
      <c r="D83" s="339"/>
      <c r="E83" s="339"/>
      <c r="F83" s="255" t="s">
        <v>22</v>
      </c>
      <c r="G83" s="255" t="s">
        <v>175</v>
      </c>
    </row>
    <row r="84" spans="1:7" ht="30.75" customHeight="1" x14ac:dyDescent="0.35">
      <c r="A84" s="241" t="str">
        <f>+PRESUPUESTO!A20</f>
        <v>2.6</v>
      </c>
      <c r="B84" s="340" t="str">
        <f>+PRESUPUESTO!B20</f>
        <v>SUMINISTRO, TRANSPORTE E INSTALACION DADOS EN CONCRETO REFORZADO 3000 PSI PARA ANCLAJE DE EQUIPOS</v>
      </c>
      <c r="C84" s="340"/>
      <c r="D84" s="340"/>
      <c r="E84" s="340"/>
      <c r="F84" s="211" t="str">
        <f>+PRESUPUESTO!E20</f>
        <v>M3</v>
      </c>
      <c r="G84" s="225">
        <f>+D91</f>
        <v>5.76</v>
      </c>
    </row>
    <row r="85" spans="1:7" x14ac:dyDescent="0.35">
      <c r="A85" s="220"/>
      <c r="B85" s="221"/>
      <c r="C85" s="221"/>
      <c r="D85" s="221"/>
      <c r="E85" s="221"/>
      <c r="F85" s="100"/>
      <c r="G85" s="222"/>
    </row>
    <row r="86" spans="1:7" x14ac:dyDescent="0.35">
      <c r="B86" s="337" t="s">
        <v>216</v>
      </c>
      <c r="C86" s="337"/>
      <c r="D86" s="337"/>
    </row>
    <row r="87" spans="1:7" x14ac:dyDescent="0.35">
      <c r="B87" s="337" t="s">
        <v>191</v>
      </c>
      <c r="C87" s="337"/>
      <c r="D87" s="256">
        <v>0.6</v>
      </c>
    </row>
    <row r="88" spans="1:7" x14ac:dyDescent="0.35">
      <c r="B88" s="337" t="s">
        <v>192</v>
      </c>
      <c r="C88" s="337"/>
      <c r="D88" s="256">
        <v>0.6</v>
      </c>
    </row>
    <row r="89" spans="1:7" x14ac:dyDescent="0.35">
      <c r="B89" s="337" t="s">
        <v>199</v>
      </c>
      <c r="C89" s="337"/>
      <c r="D89" s="256">
        <v>0.4</v>
      </c>
    </row>
    <row r="90" spans="1:7" x14ac:dyDescent="0.35">
      <c r="B90" s="338" t="s">
        <v>190</v>
      </c>
      <c r="C90" s="338"/>
      <c r="D90" s="230">
        <f>+D87*D88*D89</f>
        <v>0.14399999999999999</v>
      </c>
    </row>
    <row r="91" spans="1:7" x14ac:dyDescent="0.35">
      <c r="B91" s="338" t="s">
        <v>197</v>
      </c>
      <c r="C91" s="338"/>
      <c r="D91" s="230">
        <f>+D90*(12*2+16)</f>
        <v>5.76</v>
      </c>
    </row>
  </sheetData>
  <mergeCells count="54">
    <mergeCell ref="B76:C76"/>
    <mergeCell ref="B78:C78"/>
    <mergeCell ref="B80:C80"/>
    <mergeCell ref="B60:E60"/>
    <mergeCell ref="B61:E61"/>
    <mergeCell ref="B72:E72"/>
    <mergeCell ref="B73:E73"/>
    <mergeCell ref="B75:D75"/>
    <mergeCell ref="B77:C77"/>
    <mergeCell ref="B63:C63"/>
    <mergeCell ref="B79:C79"/>
    <mergeCell ref="B66:E66"/>
    <mergeCell ref="B67:E67"/>
    <mergeCell ref="B69:C69"/>
    <mergeCell ref="B54:E54"/>
    <mergeCell ref="B55:E55"/>
    <mergeCell ref="B57:C57"/>
    <mergeCell ref="B27:E27"/>
    <mergeCell ref="B28:E28"/>
    <mergeCell ref="B49:C49"/>
    <mergeCell ref="B50:C50"/>
    <mergeCell ref="B51:C51"/>
    <mergeCell ref="B23:B24"/>
    <mergeCell ref="B32:C32"/>
    <mergeCell ref="B35:D35"/>
    <mergeCell ref="B5:E5"/>
    <mergeCell ref="B11:E11"/>
    <mergeCell ref="B12:E12"/>
    <mergeCell ref="B13:B14"/>
    <mergeCell ref="B21:B22"/>
    <mergeCell ref="B3:G3"/>
    <mergeCell ref="B43:G43"/>
    <mergeCell ref="B46:E46"/>
    <mergeCell ref="B47:E47"/>
    <mergeCell ref="B36:C36"/>
    <mergeCell ref="B37:C37"/>
    <mergeCell ref="B38:C38"/>
    <mergeCell ref="B39:C39"/>
    <mergeCell ref="B40:C40"/>
    <mergeCell ref="B15:B16"/>
    <mergeCell ref="B7:B8"/>
    <mergeCell ref="B19:E19"/>
    <mergeCell ref="B20:E20"/>
    <mergeCell ref="B30:C30"/>
    <mergeCell ref="B31:C31"/>
    <mergeCell ref="B6:E6"/>
    <mergeCell ref="B89:C89"/>
    <mergeCell ref="B90:C90"/>
    <mergeCell ref="B91:C91"/>
    <mergeCell ref="B83:E83"/>
    <mergeCell ref="B84:E84"/>
    <mergeCell ref="B86:D86"/>
    <mergeCell ref="B87:C87"/>
    <mergeCell ref="B88:C8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PRESUPUESTO</vt:lpstr>
      <vt:lpstr>APU</vt:lpstr>
      <vt:lpstr>AU</vt:lpstr>
      <vt:lpstr>FACTOR PRESTACIONAL</vt:lpstr>
      <vt:lpstr>CANTIDADES</vt:lpstr>
      <vt:lpstr>AU!Área_de_impresión</vt:lpstr>
      <vt:lpstr>PRESUPUESTO!Área_de_impresión</vt:lpstr>
      <vt:lpstr>AU!Print_Area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Viviana</dc:creator>
  <cp:lastModifiedBy>rjgar</cp:lastModifiedBy>
  <cp:lastPrinted>2023-04-12T22:25:37Z</cp:lastPrinted>
  <dcterms:created xsi:type="dcterms:W3CDTF">2021-09-27T14:21:02Z</dcterms:created>
  <dcterms:modified xsi:type="dcterms:W3CDTF">2023-05-19T04:52:04Z</dcterms:modified>
</cp:coreProperties>
</file>